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12"/>
  <workbookPr codeName="ThisWorkbook" defaultThemeVersion="124226"/>
  <mc:AlternateContent xmlns:mc="http://schemas.openxmlformats.org/markup-compatibility/2006">
    <mc:Choice Requires="x15">
      <x15ac:absPath xmlns:x15ac="http://schemas.microsoft.com/office/spreadsheetml/2010/11/ac" url="\\10.96.1.19\puj-isp\Misional\Investigacion\Proyectos\10740 HUB CAMBIO CLIMATICO\Administrativo\Financiero\Open Call\"/>
    </mc:Choice>
  </mc:AlternateContent>
  <xr:revisionPtr revIDLastSave="0" documentId="8_{DEDA1E81-4BB9-4941-8924-445D0730E61F}" xr6:coauthVersionLast="47" xr6:coauthVersionMax="47" xr10:uidLastSave="{00000000-0000-0000-0000-000000000000}"/>
  <bookViews>
    <workbookView xWindow="-120" yWindow="-120" windowWidth="20730" windowHeight="11040" tabRatio="799" xr2:uid="{00000000-000D-0000-FFFF-FFFF00000000}"/>
  </bookViews>
  <sheets>
    <sheet name="Summary" sheetId="10" r:id="rId1"/>
    <sheet name="Personnel" sheetId="12" r:id="rId2"/>
    <sheet name="Consultants" sheetId="1" r:id="rId3"/>
    <sheet name="Evaluation" sheetId="13" r:id="rId4"/>
    <sheet name="Equipment" sheetId="2" r:id="rId5"/>
    <sheet name="InternationalTravel" sheetId="3" r:id="rId6"/>
    <sheet name="Research" sheetId="5" r:id="rId7"/>
    <sheet name="Indirect Costs" sheetId="6" r:id="rId8"/>
    <sheet name="Local Contributions" sheetId="8" r:id="rId9"/>
    <sheet name="Donor Contributions" sheetId="7" r:id="rId10"/>
    <sheet name="Consolidated" sheetId="9" r:id="rId11"/>
    <sheet name="Tables" sheetId="14" state="hidden" r:id="rId12"/>
  </sheets>
  <definedNames>
    <definedName name="Check_Locked">Tables!$F$15</definedName>
    <definedName name="Currencies_Table">Tables!$A$2:$B$196</definedName>
    <definedName name="Currency">Tables!$A$2:$A$196</definedName>
    <definedName name="DataEntry" localSheetId="0">Summary!$B$2,Summary!$B$3,Summary!$E$5,Summary!$E$6,Summary!$A$22,Summary!$C$22,Summary!$E$22,Summary!$E$24,Summary!$C$24,Summary!$A$24,Summary!$B$25</definedName>
    <definedName name="IC_SheetPercent">'Indirect Costs'!$B$24</definedName>
    <definedName name="SheetState" hidden="1">"'-1:-1:-1:-1:-1:-1:-1:-1:-1:-1:-1:-1:-1:0:0:0:0:0:0:0:0:0:0:-1:-1:-1:-1:0:0:0:0:0:0:0:0:0:0:0:2"</definedName>
    <definedName name="Version_Code">Tables!$F$14</definedName>
    <definedName name="Yes_No">Tables!$G$2:$H$3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6" l="1"/>
  <c r="F22" i="6"/>
  <c r="D22" i="6"/>
  <c r="C22" i="6"/>
  <c r="B22" i="6"/>
  <c r="H4" i="12" l="1"/>
  <c r="H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B25" i="8"/>
  <c r="C16" i="8"/>
  <c r="B16" i="8"/>
  <c r="D10" i="8"/>
  <c r="F9" i="8"/>
  <c r="F8" i="8"/>
  <c r="F7" i="8"/>
  <c r="F6" i="8"/>
  <c r="F5" i="8"/>
  <c r="I2" i="1" l="1"/>
  <c r="I2" i="3"/>
  <c r="H17" i="6" l="1"/>
  <c r="H18" i="6"/>
  <c r="H19" i="6"/>
  <c r="H17" i="5"/>
  <c r="H18" i="5"/>
  <c r="H19" i="5"/>
  <c r="H19" i="3"/>
  <c r="H20" i="3"/>
  <c r="H21" i="3"/>
  <c r="H17" i="2"/>
  <c r="H18" i="2"/>
  <c r="H19" i="2"/>
  <c r="H18" i="13"/>
  <c r="H19" i="13"/>
  <c r="H20" i="13"/>
  <c r="H19" i="1"/>
  <c r="H20" i="1"/>
  <c r="H21" i="1"/>
  <c r="H22" i="1"/>
  <c r="H23" i="1"/>
  <c r="H24" i="1"/>
  <c r="H25" i="1"/>
  <c r="H26" i="1"/>
  <c r="H27" i="1"/>
  <c r="H28" i="1"/>
  <c r="H29" i="1"/>
  <c r="H30" i="1"/>
  <c r="B16" i="10"/>
  <c r="F16" i="10"/>
  <c r="B22" i="5"/>
  <c r="B14" i="10" s="1"/>
  <c r="C22" i="5"/>
  <c r="C14" i="10" s="1"/>
  <c r="D22" i="5"/>
  <c r="D14" i="10" s="1"/>
  <c r="E22" i="5"/>
  <c r="E14" i="10" s="1"/>
  <c r="F22" i="5"/>
  <c r="F14" i="10" s="1"/>
  <c r="G22" i="5"/>
  <c r="G14" i="10" s="1"/>
  <c r="B23" i="3"/>
  <c r="C23" i="3"/>
  <c r="D23" i="3"/>
  <c r="D13" i="10" s="1"/>
  <c r="E23" i="3"/>
  <c r="E13" i="10" s="1"/>
  <c r="F23" i="3"/>
  <c r="G23" i="3"/>
  <c r="B22" i="2"/>
  <c r="B12" i="10" s="1"/>
  <c r="C22" i="2"/>
  <c r="C12" i="10" s="1"/>
  <c r="D22" i="2"/>
  <c r="E22" i="2"/>
  <c r="E12" i="10" s="1"/>
  <c r="F22" i="2"/>
  <c r="G22" i="2"/>
  <c r="G12" i="10" s="1"/>
  <c r="B22" i="13"/>
  <c r="C22" i="13"/>
  <c r="C11" i="10" s="1"/>
  <c r="D22" i="13"/>
  <c r="D11" i="10" s="1"/>
  <c r="E22" i="13"/>
  <c r="E11" i="10" s="1"/>
  <c r="F22" i="13"/>
  <c r="G22" i="13"/>
  <c r="G11" i="10" s="1"/>
  <c r="B32" i="1"/>
  <c r="C32" i="1"/>
  <c r="C10" i="10" s="1"/>
  <c r="D32" i="1"/>
  <c r="D10" i="10" s="1"/>
  <c r="E32" i="1"/>
  <c r="F32" i="1"/>
  <c r="G32" i="1"/>
  <c r="H31" i="1"/>
  <c r="B31" i="12"/>
  <c r="B9" i="10" s="1"/>
  <c r="C31" i="12"/>
  <c r="C9" i="10" s="1"/>
  <c r="D31" i="12"/>
  <c r="D9" i="10" s="1"/>
  <c r="E31" i="12"/>
  <c r="E9" i="10" s="1"/>
  <c r="F31" i="12"/>
  <c r="F9" i="10" s="1"/>
  <c r="G31" i="12"/>
  <c r="G9" i="10" s="1"/>
  <c r="I5" i="10"/>
  <c r="H5" i="1"/>
  <c r="H6" i="1"/>
  <c r="H7" i="1"/>
  <c r="H8" i="1"/>
  <c r="H9" i="1"/>
  <c r="H10" i="1"/>
  <c r="H11" i="1"/>
  <c r="H12" i="1"/>
  <c r="H13" i="1"/>
  <c r="H14" i="1"/>
  <c r="H15" i="1"/>
  <c r="H16" i="1"/>
  <c r="H17" i="1"/>
  <c r="H18" i="1"/>
  <c r="I25" i="10"/>
  <c r="E3" i="9"/>
  <c r="E13" i="9" s="1"/>
  <c r="C16" i="10"/>
  <c r="D16" i="10"/>
  <c r="G16" i="10"/>
  <c r="H14" i="6"/>
  <c r="H15" i="6"/>
  <c r="H16" i="5"/>
  <c r="H20" i="5"/>
  <c r="C13" i="10"/>
  <c r="F13" i="10"/>
  <c r="G13" i="10"/>
  <c r="B13" i="10"/>
  <c r="H12" i="3"/>
  <c r="F11" i="10"/>
  <c r="B11" i="10"/>
  <c r="H16" i="13"/>
  <c r="D12" i="10"/>
  <c r="F12" i="10"/>
  <c r="E10" i="10"/>
  <c r="F10" i="10"/>
  <c r="G10" i="10"/>
  <c r="B10" i="10"/>
  <c r="H5" i="3"/>
  <c r="H6" i="3"/>
  <c r="H7" i="3"/>
  <c r="H4" i="13"/>
  <c r="H5" i="13"/>
  <c r="H6" i="13"/>
  <c r="H7" i="13"/>
  <c r="H4" i="2"/>
  <c r="H5" i="2"/>
  <c r="H6" i="2"/>
  <c r="H7" i="2"/>
  <c r="H8" i="2"/>
  <c r="H9" i="2"/>
  <c r="H10" i="2"/>
  <c r="H11" i="2"/>
  <c r="H12" i="2"/>
  <c r="H13" i="2"/>
  <c r="H14" i="2"/>
  <c r="H15" i="2"/>
  <c r="H16" i="2"/>
  <c r="H20" i="2"/>
  <c r="H21" i="2"/>
  <c r="H9" i="5"/>
  <c r="H7" i="5"/>
  <c r="H5" i="5"/>
  <c r="H10" i="5"/>
  <c r="H8" i="5"/>
  <c r="H6" i="5"/>
  <c r="H4" i="5"/>
  <c r="H9" i="6"/>
  <c r="H7" i="6"/>
  <c r="H5" i="6"/>
  <c r="H8" i="6"/>
  <c r="H6" i="6"/>
  <c r="H4" i="6"/>
  <c r="H11" i="13"/>
  <c r="H12" i="13"/>
  <c r="H13" i="13"/>
  <c r="H14" i="13"/>
  <c r="H15" i="13"/>
  <c r="H17" i="13"/>
  <c r="H21" i="13"/>
  <c r="H13" i="6"/>
  <c r="H11" i="6"/>
  <c r="H16" i="6"/>
  <c r="H12" i="6"/>
  <c r="H9" i="13"/>
  <c r="H10" i="13"/>
  <c r="H8" i="13"/>
  <c r="H21" i="5"/>
  <c r="H18" i="3"/>
  <c r="H22" i="3"/>
  <c r="H10" i="6"/>
  <c r="H20" i="6"/>
  <c r="H21" i="6"/>
  <c r="H11" i="5"/>
  <c r="H12" i="5"/>
  <c r="H13" i="5"/>
  <c r="H14" i="5"/>
  <c r="H15" i="5"/>
  <c r="H8" i="3"/>
  <c r="H9" i="3"/>
  <c r="H10" i="3"/>
  <c r="H11" i="3"/>
  <c r="H13" i="3"/>
  <c r="H14" i="3"/>
  <c r="H15" i="3"/>
  <c r="H16" i="3"/>
  <c r="H17" i="3"/>
  <c r="D14" i="9"/>
  <c r="C14" i="9"/>
  <c r="B14" i="9"/>
  <c r="B10" i="8"/>
  <c r="B11" i="8" s="1"/>
  <c r="H13" i="10" l="1"/>
  <c r="H32" i="1"/>
  <c r="H23" i="3"/>
  <c r="H22" i="5"/>
  <c r="H10" i="10"/>
  <c r="E15" i="10"/>
  <c r="F15" i="10"/>
  <c r="F17" i="10" s="1"/>
  <c r="H31" i="12"/>
  <c r="H9" i="10"/>
  <c r="D15" i="10"/>
  <c r="D17" i="10" s="1"/>
  <c r="H14" i="10"/>
  <c r="G15" i="10"/>
  <c r="G17" i="10" s="1"/>
  <c r="H12" i="10"/>
  <c r="C15" i="10"/>
  <c r="C17" i="10" s="1"/>
  <c r="H11" i="10"/>
  <c r="E8" i="9"/>
  <c r="E14" i="9"/>
  <c r="E12" i="9"/>
  <c r="H22" i="2"/>
  <c r="E7" i="9"/>
  <c r="H22" i="13"/>
  <c r="E11" i="9"/>
  <c r="E9" i="9"/>
  <c r="E6" i="9"/>
  <c r="E10" i="9"/>
  <c r="E22" i="6" l="1"/>
  <c r="B15" i="10"/>
  <c r="B17" i="10" s="1"/>
  <c r="H15" i="10"/>
  <c r="H22" i="6" l="1"/>
  <c r="H24" i="6" s="1"/>
  <c r="E16" i="10"/>
  <c r="H16" i="10" l="1"/>
  <c r="E17" i="10"/>
  <c r="I16" i="10" l="1"/>
  <c r="H17" i="10"/>
  <c r="I10" i="10" l="1"/>
  <c r="I14" i="10"/>
  <c r="I13" i="10"/>
  <c r="I9" i="10"/>
  <c r="I12" i="10"/>
  <c r="I1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sz val="9"/>
            <color indexed="81"/>
            <rFont val="Tahoma"/>
            <family val="2"/>
          </rPr>
          <t>Enter Project Title</t>
        </r>
      </text>
    </comment>
    <comment ref="B3" authorId="0" shapeId="0" xr:uid="{00000000-0006-0000-0000-000002000000}">
      <text>
        <r>
          <rPr>
            <sz val="9"/>
            <color indexed="81"/>
            <rFont val="Tahoma"/>
            <family val="2"/>
          </rPr>
          <t>Enter Proponent Institution Legal Name</t>
        </r>
      </text>
    </comment>
    <comment ref="E6" authorId="0" shapeId="0" xr:uid="{00000000-0006-0000-0000-000003000000}">
      <text>
        <r>
          <rPr>
            <sz val="8"/>
            <color indexed="81"/>
            <rFont val="Tahoma"/>
            <family val="2"/>
          </rPr>
          <t>Enter Project Duration in Months</t>
        </r>
      </text>
    </comment>
    <comment ref="A22" authorId="0" shapeId="0" xr:uid="{00000000-0006-0000-0000-000004000000}">
      <text>
        <r>
          <rPr>
            <sz val="8"/>
            <color indexed="81"/>
            <rFont val="Tahoma"/>
            <family val="2"/>
          </rPr>
          <t>Enter Name</t>
        </r>
      </text>
    </comment>
    <comment ref="C22" authorId="0" shapeId="0" xr:uid="{00000000-0006-0000-0000-000005000000}">
      <text>
        <r>
          <rPr>
            <sz val="8"/>
            <color indexed="81"/>
            <rFont val="Tahoma"/>
            <family val="2"/>
          </rPr>
          <t>Enter Title</t>
        </r>
      </text>
    </comment>
    <comment ref="A24" authorId="0" shapeId="0" xr:uid="{00000000-0006-0000-0000-000006000000}">
      <text>
        <r>
          <rPr>
            <sz val="8"/>
            <color indexed="81"/>
            <rFont val="Tahoma"/>
            <family val="2"/>
          </rPr>
          <t>Enter name</t>
        </r>
      </text>
    </comment>
    <comment ref="C24" authorId="0" shapeId="0" xr:uid="{00000000-0006-0000-0000-000007000000}">
      <text>
        <r>
          <rPr>
            <sz val="8"/>
            <color indexed="81"/>
            <rFont val="Tahoma"/>
            <family val="2"/>
          </rPr>
          <t>Enter Title</t>
        </r>
      </text>
    </comment>
    <comment ref="B25" authorId="0" shapeId="0" xr:uid="{00000000-0006-0000-0000-000008000000}">
      <text>
        <r>
          <rPr>
            <sz val="8"/>
            <color indexed="81"/>
            <rFont val="Tahoma"/>
            <family val="2"/>
          </rPr>
          <t>Enter signature date
(local format)</t>
        </r>
      </text>
    </comment>
  </commentList>
</comments>
</file>

<file path=xl/sharedStrings.xml><?xml version="1.0" encoding="utf-8"?>
<sst xmlns="http://schemas.openxmlformats.org/spreadsheetml/2006/main" count="1266" uniqueCount="466">
  <si>
    <t>PROPOSED BUDGET AND TIMETABLE</t>
  </si>
  <si>
    <t>Project Title:</t>
  </si>
  <si>
    <t>Proponent Institution:</t>
  </si>
  <si>
    <t>Project working currency
(currency used by the Proponent in its book of accounts):</t>
  </si>
  <si>
    <t>Duration of research project (in months):</t>
  </si>
  <si>
    <r>
      <rPr>
        <b/>
        <sz val="10"/>
        <color rgb="FFFFFF00"/>
        <rFont val="Arial"/>
        <family val="2"/>
      </rPr>
      <t>BUDGET SUMMARY</t>
    </r>
    <r>
      <rPr>
        <b/>
        <sz val="10"/>
        <color theme="0"/>
        <rFont val="Arial"/>
        <family val="2"/>
      </rPr>
      <t xml:space="preserve"> (based on the attached budget forms in the Project Working Currency)</t>
    </r>
  </si>
  <si>
    <t>Budget category</t>
  </si>
  <si>
    <t>Year 1
1st Half</t>
  </si>
  <si>
    <t>Year 1
2nd Half</t>
  </si>
  <si>
    <t>Year 2</t>
  </si>
  <si>
    <t>Year 3</t>
  </si>
  <si>
    <t>Year 4</t>
  </si>
  <si>
    <t>Year 5</t>
  </si>
  <si>
    <t>Total</t>
  </si>
  <si>
    <t>Percent</t>
  </si>
  <si>
    <t>Personnel</t>
  </si>
  <si>
    <t>Consultants</t>
  </si>
  <si>
    <t>Evaluation</t>
  </si>
  <si>
    <t>Equipment</t>
  </si>
  <si>
    <t>International Travel</t>
  </si>
  <si>
    <t>Research</t>
  </si>
  <si>
    <t>Direct Research Costs</t>
  </si>
  <si>
    <t>Indirect Costs</t>
  </si>
  <si>
    <t>OFFICIAL REQUEST</t>
  </si>
  <si>
    <t>We hereby certify that this budget proposal, and all its accompanying detailed budget submission forms, correctly and fairly reflect the financial plan of the proposed project, and more specifically the portion proposed for IDRC support. We further certify that our institution will administer the grant as per IDRC’s terms and conditions (which are appended to this application as Part 2).</t>
  </si>
  <si>
    <t>Name of Project Leader:</t>
  </si>
  <si>
    <t>Job Title:</t>
  </si>
  <si>
    <t>Signature</t>
  </si>
  <si>
    <t>Name of person authorized to sign for institution (Legal Signatory):</t>
  </si>
  <si>
    <t>Signature*</t>
  </si>
  <si>
    <t>Date:</t>
  </si>
  <si>
    <r>
      <t xml:space="preserve">DETAILS OF BUDGET SUBMISSION: </t>
    </r>
    <r>
      <rPr>
        <b/>
        <sz val="10"/>
        <color rgb="FFFFFF00"/>
        <rFont val="Arial"/>
        <family val="2"/>
      </rPr>
      <t>PERSONNEL EXPENSES</t>
    </r>
    <r>
      <rPr>
        <b/>
        <sz val="10"/>
        <color rgb="FFFFFFFF"/>
        <rFont val="Arial"/>
        <family val="2"/>
      </rPr>
      <t xml:space="preserve"> (in project currency)</t>
    </r>
  </si>
  <si>
    <r>
      <rPr>
        <b/>
        <u/>
        <sz val="8"/>
        <color rgb="FF000000"/>
        <rFont val="Arial"/>
        <family val="2"/>
      </rPr>
      <t>Include here</t>
    </r>
    <r>
      <rPr>
        <b/>
        <sz val="8"/>
        <color rgb="FF000000"/>
        <rFont val="Arial"/>
        <family val="2"/>
      </rPr>
      <t>:</t>
    </r>
    <r>
      <rPr>
        <sz val="8"/>
        <color rgb="FF000000"/>
        <rFont val="Arial"/>
        <family val="2"/>
      </rPr>
      <t xml:space="preserve"> all remuneration, allowances, and benefits paid to staff and advisors hired for a specific project. Project advisors are people hired for long periods (more than 1 year) and paid a salary on a regular basis. The payment of replacement salaries (to release academics from teaching commitments) or of core salaries (i.e., of existing staff) must be justified in the context of research capacity building. As a general rule, IDRC does not pay salary supplements, i.e., honorarium for full-time employees in addition to their regular salaries or higher salaries than the institution would normally pay.
Note: Salaries should not exceed 25% of the project budget unless you submitted a detailed rationale that is approved by the Centre.
</t>
    </r>
    <r>
      <rPr>
        <b/>
        <sz val="8"/>
        <color rgb="FF000000"/>
        <rFont val="Arial"/>
        <family val="2"/>
      </rPr>
      <t>What to include under Item of expenditure</t>
    </r>
    <r>
      <rPr>
        <sz val="8"/>
        <color rgb="FF000000"/>
        <rFont val="Arial"/>
        <family val="2"/>
      </rPr>
      <t xml:space="preserve">: Identify the position title. Example: Project Manager/ Project Leader/ Project Coordinator.
</t>
    </r>
    <r>
      <rPr>
        <b/>
        <sz val="8"/>
        <color rgb="FF000000"/>
        <rFont val="Arial"/>
        <family val="2"/>
      </rPr>
      <t>What to include under budget notes and explanations</t>
    </r>
    <r>
      <rPr>
        <sz val="8"/>
        <color rgb="FF000000"/>
        <rFont val="Arial"/>
        <family val="2"/>
      </rPr>
      <t xml:space="preserve">: Specify annual salary, the currency used for the calculation, and the percentage of time dedicated to the project and any other criteria taken into account to calculate the amounts. Make sure to state benefits are included (when applicable).
</t>
    </r>
    <r>
      <rPr>
        <u/>
        <sz val="8"/>
        <color rgb="FF000000"/>
        <rFont val="Arial"/>
        <family val="2"/>
      </rPr>
      <t>Example</t>
    </r>
    <r>
      <rPr>
        <sz val="8"/>
        <color rgb="FF000000"/>
        <rFont val="Arial"/>
        <family val="2"/>
      </rPr>
      <t>: 75,000 USD/year x 50% time dedication. Benefits included.</t>
    </r>
  </si>
  <si>
    <t>Item of expenditure</t>
  </si>
  <si>
    <t>Budget notes and explanations</t>
  </si>
  <si>
    <t xml:space="preserve"> </t>
  </si>
  <si>
    <t>Total for Personnel</t>
  </si>
  <si>
    <r>
      <t xml:space="preserve">DETAILS OF BUDGET SUBMISSION: </t>
    </r>
    <r>
      <rPr>
        <b/>
        <sz val="10"/>
        <color rgb="FFFFFF00"/>
        <rFont val="Arial"/>
        <family val="2"/>
      </rPr>
      <t>CONSULTANTS EXPENSES</t>
    </r>
    <r>
      <rPr>
        <b/>
        <sz val="10"/>
        <color rgb="FFFFFFFF"/>
        <rFont val="Arial"/>
        <family val="2"/>
      </rPr>
      <t xml:space="preserve"> (in project currency)</t>
    </r>
  </si>
  <si>
    <r>
      <rPr>
        <b/>
        <u/>
        <sz val="8"/>
        <color rgb="FF000000"/>
        <rFont val="Arial"/>
        <family val="2"/>
      </rPr>
      <t>Include here</t>
    </r>
    <r>
      <rPr>
        <sz val="8"/>
        <color rgb="FF000000"/>
        <rFont val="Arial"/>
        <family val="2"/>
      </rPr>
      <t xml:space="preserve">: the list of </t>
    </r>
    <r>
      <rPr>
        <u/>
        <sz val="8"/>
        <color rgb="FF000000"/>
        <rFont val="Arial"/>
        <family val="2"/>
      </rPr>
      <t>Consultants or subcontractors</t>
    </r>
    <r>
      <rPr>
        <sz val="8"/>
        <color rgb="FF000000"/>
        <rFont val="Arial"/>
        <family val="2"/>
      </rPr>
      <t xml:space="preserve">† needed to provide expert professional advice on a fee-for-service basis. Compared with project advisors (see Personnel Expenses and Research Expenses), consultants are subcontractors that are </t>
    </r>
    <r>
      <rPr>
        <u/>
        <sz val="8"/>
        <color rgb="FF000000"/>
        <rFont val="Arial"/>
        <family val="2"/>
      </rPr>
      <t>contracted for shorter periods to work on specific assignments</t>
    </r>
    <r>
      <rPr>
        <sz val="8"/>
        <color rgb="FF000000"/>
        <rFont val="Arial"/>
        <family val="2"/>
      </rPr>
      <t xml:space="preserve">. Payments to consultants include all expenses related to acquiring the services of a consultant or subcontractor for a specific activity within the project. Costs may include fees, travel and per-diems, and non-travel expenses incurred directly by the consultant and billed to the project.
The total cost for each consultant or subcontractor should be broken down into fees, travel expenses, and non-travel expenses. 
</t>
    </r>
    <r>
      <rPr>
        <b/>
        <u/>
        <sz val="8"/>
        <color rgb="FF000000"/>
        <rFont val="Arial"/>
        <family val="2"/>
      </rPr>
      <t>Please use a budget note to</t>
    </r>
    <r>
      <rPr>
        <sz val="8"/>
        <color rgb="FF000000"/>
        <rFont val="Arial"/>
        <family val="2"/>
      </rPr>
      <t xml:space="preserve">: (1) indicate the daily rate used to calculate the consultant’s fee; (2) estimate travel costs (if applicable); and (3) list other related consultant costs.
Please consult IDRC current per diem rates if consultant/ subcontractor travel is expected. Refer to the IDRC Per Diem rates when completing this information.
</t>
    </r>
    <r>
      <rPr>
        <u/>
        <sz val="8"/>
        <color rgb="FF000000"/>
        <rFont val="Arial"/>
        <family val="2"/>
      </rPr>
      <t>Example</t>
    </r>
    <r>
      <rPr>
        <sz val="8"/>
        <color rgb="FF000000"/>
        <rFont val="Arial"/>
        <family val="2"/>
      </rPr>
      <t>:
1 Gender Specialist fees @400USD/day x 50 days/year
Air ticket for 1 trip to Dakar x 10 days @ 275 USD/day</t>
    </r>
  </si>
  <si>
    <t>Totals for Consultants</t>
  </si>
  <si>
    <r>
      <t xml:space="preserve">† </t>
    </r>
    <r>
      <rPr>
        <i/>
        <sz val="8"/>
        <color theme="1"/>
        <rFont val="Arial"/>
        <family val="2"/>
      </rPr>
      <t>Subcontractors</t>
    </r>
    <r>
      <rPr>
        <sz val="8"/>
        <color theme="1"/>
        <rFont val="Arial"/>
        <family val="2"/>
      </rPr>
      <t xml:space="preserve"> include all entities and individuals who are paid Centre Funds by the Recipient in order to complete services related to the Project. </t>
    </r>
  </si>
  <si>
    <r>
      <t xml:space="preserve">DETAILS OF BUDGET SUBMISSION: </t>
    </r>
    <r>
      <rPr>
        <b/>
        <sz val="10"/>
        <color rgb="FFFFFF00"/>
        <rFont val="Arial"/>
        <family val="2"/>
      </rPr>
      <t>EVALUATION EXPENSES</t>
    </r>
    <r>
      <rPr>
        <b/>
        <sz val="10"/>
        <color rgb="FFFFFFFF"/>
        <rFont val="Arial"/>
        <family val="2"/>
      </rPr>
      <t xml:space="preserve"> (in project currency)</t>
    </r>
  </si>
  <si>
    <r>
      <rPr>
        <b/>
        <u/>
        <sz val="8"/>
        <color rgb="FF000000"/>
        <rFont val="Arial"/>
        <family val="2"/>
      </rPr>
      <t>Include here:</t>
    </r>
    <r>
      <rPr>
        <sz val="8"/>
        <color rgb="FF000000"/>
        <rFont val="Arial"/>
        <family val="2"/>
      </rPr>
      <t xml:space="preserve"> Expenses related to the systematic assessment of the project, program, policy, or strategic issue to assess either progress toward achieving objectives or the quality and effects of IDRC-funded activities. Evaluation may occur during an activity or after its completion. Evaluation costs can include: consultant fees; travel expenses; and dissemination of the evaluation findings. </t>
    </r>
    <r>
      <rPr>
        <u/>
        <sz val="8"/>
        <color rgb="FF000000"/>
        <rFont val="Arial"/>
        <family val="2"/>
      </rPr>
      <t>In projects where evaluation is the primary objective</t>
    </r>
    <r>
      <rPr>
        <sz val="8"/>
        <color rgb="FF000000"/>
        <rFont val="Arial"/>
        <family val="2"/>
      </rPr>
      <t xml:space="preserve">, costs may also include: research expenses; training; and salaries and benefits for personnel directly involved in the evaluation. 
</t>
    </r>
    <r>
      <rPr>
        <b/>
        <u/>
        <sz val="8"/>
        <color rgb="FF000000"/>
        <rFont val="Arial"/>
        <family val="2"/>
      </rPr>
      <t>Please use a budget note to</t>
    </r>
    <r>
      <rPr>
        <sz val="8"/>
        <color rgb="FF000000"/>
        <rFont val="Arial"/>
        <family val="2"/>
      </rPr>
      <t xml:space="preserve">: (1) indicate the daily rate used to calculate the consultant’s fee; (2) estimate travel costs (if applicable); and (3) list other related consultant costs.
</t>
    </r>
    <r>
      <rPr>
        <u/>
        <sz val="8"/>
        <color rgb="FF000000"/>
        <rFont val="Arial"/>
        <family val="2"/>
      </rPr>
      <t>Example:</t>
    </r>
    <r>
      <rPr>
        <sz val="8"/>
        <color rgb="FF000000"/>
        <rFont val="Arial"/>
        <family val="2"/>
      </rPr>
      <t xml:space="preserve"> Gender Indicators Evaluation: 1 day per week x 52 weeks at 470 USD /day= 24,440/year</t>
    </r>
  </si>
  <si>
    <t>Total for Evaluation</t>
  </si>
  <si>
    <r>
      <t xml:space="preserve">DETAILS OF BUDGET SUBMISSION: </t>
    </r>
    <r>
      <rPr>
        <b/>
        <sz val="10"/>
        <color rgb="FFFFFF00"/>
        <rFont val="Arial"/>
        <family val="2"/>
      </rPr>
      <t>EQUIPMENT EXPENSES</t>
    </r>
    <r>
      <rPr>
        <b/>
        <sz val="10"/>
        <color rgb="FFFFFFFF"/>
        <rFont val="Arial"/>
        <family val="2"/>
      </rPr>
      <t xml:space="preserve"> (in project currency)</t>
    </r>
  </si>
  <si>
    <r>
      <rPr>
        <b/>
        <u/>
        <sz val="8"/>
        <color rgb="FF000000"/>
        <rFont val="Arial"/>
        <family val="2"/>
      </rPr>
      <t>Include here</t>
    </r>
    <r>
      <rPr>
        <sz val="8"/>
        <color rgb="FF000000"/>
        <rFont val="Arial"/>
        <family val="2"/>
      </rPr>
      <t xml:space="preserve">: equipment that has a </t>
    </r>
    <r>
      <rPr>
        <u/>
        <sz val="8"/>
        <color rgb="FF000000"/>
        <rFont val="Arial"/>
        <family val="2"/>
      </rPr>
      <t>useful life of more than 1 year</t>
    </r>
    <r>
      <rPr>
        <sz val="8"/>
        <color rgb="FF000000"/>
        <rFont val="Arial"/>
        <family val="2"/>
      </rPr>
      <t xml:space="preserve"> and costs </t>
    </r>
    <r>
      <rPr>
        <u/>
        <sz val="8"/>
        <color rgb="FF000000"/>
        <rFont val="Arial"/>
        <family val="2"/>
      </rPr>
      <t>more than CAD 5,000 per item</t>
    </r>
    <r>
      <rPr>
        <sz val="8"/>
        <color rgb="FF000000"/>
        <rFont val="Arial"/>
        <family val="2"/>
      </rPr>
      <t xml:space="preserve">. Costs may include the basic purchase price, related Canadian sales taxes (net of government rebates), freight costs, and other costs associated with purchasing the equipment. IDRC  funds should never be used to pay any direct or indirect form of taxation when equipments are purchased outside of Canada. The recipient institution is responsible for all insurance coverage, and IDRC does not assume responsibility for any losses.
</t>
    </r>
    <r>
      <rPr>
        <b/>
        <u/>
        <sz val="8"/>
        <color rgb="FF000000"/>
        <rFont val="Arial"/>
        <family val="2"/>
      </rPr>
      <t xml:space="preserve">Note: </t>
    </r>
    <r>
      <rPr>
        <sz val="8"/>
        <color rgb="FF000000"/>
        <rFont val="Arial"/>
        <family val="2"/>
      </rPr>
      <t xml:space="preserve">Equipment should not exceed 20% of the project budget unless you submitted a detailed rationale that is approved by the Centre.
Please provide a brief reference of the type of equipment to be purchased (Make, model, power etc).
</t>
    </r>
    <r>
      <rPr>
        <u/>
        <sz val="8"/>
        <color rgb="FF000000"/>
        <rFont val="Arial"/>
        <family val="2"/>
      </rPr>
      <t>Example:</t>
    </r>
    <r>
      <rPr>
        <sz val="8"/>
        <color rgb="FF000000"/>
        <rFont val="Arial"/>
        <family val="2"/>
      </rPr>
      <t xml:space="preserve"> WESTON industrial Fruit dehydrator MW100 100kg capacity/Stainless Steel = 17,800 USD</t>
    </r>
  </si>
  <si>
    <t>Total for Equipment</t>
  </si>
  <si>
    <r>
      <t xml:space="preserve">DETAILS OF BUDGET SUBMISSION: </t>
    </r>
    <r>
      <rPr>
        <b/>
        <sz val="10"/>
        <color rgb="FFFFFF00"/>
        <rFont val="Arial"/>
        <family val="2"/>
      </rPr>
      <t>INTERNATIONAL TRAVEL EXPENSES</t>
    </r>
    <r>
      <rPr>
        <b/>
        <sz val="10"/>
        <color rgb="FFFFFFFF"/>
        <rFont val="Arial"/>
        <family val="2"/>
      </rPr>
      <t xml:space="preserve"> (in project currency)</t>
    </r>
  </si>
  <si>
    <r>
      <rPr>
        <b/>
        <u/>
        <sz val="8"/>
        <color theme="1"/>
        <rFont val="Arial"/>
        <family val="2"/>
      </rPr>
      <t>Include here</t>
    </r>
    <r>
      <rPr>
        <sz val="8"/>
        <color theme="1"/>
        <rFont val="Arial"/>
        <family val="2"/>
      </rPr>
      <t xml:space="preserve">: all costs related to international travel incurred by Project Personnel </t>
    </r>
    <r>
      <rPr>
        <u/>
        <sz val="8"/>
        <color theme="1"/>
        <rFont val="Arial"/>
        <family val="2"/>
      </rPr>
      <t>listed in the Personnel category of this budget proposal</t>
    </r>
    <r>
      <rPr>
        <sz val="8"/>
        <color theme="1"/>
        <rFont val="Arial"/>
        <family val="2"/>
      </rPr>
      <t xml:space="preserve">. 
Allowable costs include ground transportation, accommodation, meals, airfare, departure taxes, and other related expenses.
If destination is not known at this phase, please provide estimation based of travel expenses indicating the region.
Refer to the IDRC Per Diem rates when completing this table.
</t>
    </r>
    <r>
      <rPr>
        <u/>
        <sz val="8"/>
        <color theme="1"/>
        <rFont val="Arial"/>
        <family val="2"/>
      </rPr>
      <t>Example:</t>
    </r>
    <r>
      <rPr>
        <sz val="8"/>
        <color theme="1"/>
        <rFont val="Arial"/>
        <family val="2"/>
      </rPr>
      <t xml:space="preserve"> Air tickets for 3 trips/year x 2 persons@ 1,000 USD each in Latin America =6,000/year</t>
    </r>
  </si>
  <si>
    <t>Total for International Travel</t>
  </si>
  <si>
    <r>
      <t xml:space="preserve">DETAILS OF BUDGET SUBMISSION: </t>
    </r>
    <r>
      <rPr>
        <b/>
        <sz val="10"/>
        <color rgb="FFFFFF00"/>
        <rFont val="Arial"/>
        <family val="2"/>
      </rPr>
      <t>RESEARCH EXPENSES</t>
    </r>
    <r>
      <rPr>
        <b/>
        <sz val="10"/>
        <color rgb="FFFFFFFF"/>
        <rFont val="Arial"/>
        <family val="2"/>
      </rPr>
      <t xml:space="preserve"> (in project currency)</t>
    </r>
  </si>
  <si>
    <r>
      <rPr>
        <b/>
        <u/>
        <sz val="8"/>
        <color rgb="FF000000"/>
        <rFont val="Arial"/>
        <family val="2"/>
      </rPr>
      <t xml:space="preserve">Include here: </t>
    </r>
    <r>
      <rPr>
        <sz val="8"/>
        <color rgb="FF000000"/>
        <rFont val="Arial"/>
        <family val="2"/>
      </rPr>
      <t xml:space="preserve">All services and materials required to carry out the research. Costs include remuneration of persons who gather data and information or provide casual labour, honoraria paid to project advisors, maintenance and operation of project vehicles, consumable goods and non-capital equipment, computer services, training for project staff for implementation of research activities, in-country travel, reference materials, rent paid for land or premises used in a research activity, article processing charges (APCs) for recipients and sub-recipients, and translation of project-related documents. This also includes, if applicable, funds to be released to sub-recipients; whereas each sub-recipient needs to be entered as a separate line item -  indirect costs for sub-recipient MUST be excluded from this category and included within Indirect Costs section.
</t>
    </r>
    <r>
      <rPr>
        <b/>
        <sz val="8"/>
        <color rgb="FF000000"/>
        <rFont val="Arial"/>
        <family val="2"/>
      </rPr>
      <t xml:space="preserve">Use the "budget notes and explanations" section to present the breakdown calculation of the numbers budgeted per item.
</t>
    </r>
    <r>
      <rPr>
        <u/>
        <sz val="8"/>
        <color rgb="FF000000"/>
        <rFont val="Arial"/>
        <family val="2"/>
      </rPr>
      <t>Example:</t>
    </r>
    <r>
      <rPr>
        <sz val="8"/>
        <color rgb="FF000000"/>
        <rFont val="Arial"/>
        <family val="2"/>
      </rPr>
      <t xml:space="preserve"> Quality of care data Collection = 4 nurses collecting data for 4 months @ 650 USD/month per nurse.</t>
    </r>
  </si>
  <si>
    <t>Total for Research</t>
  </si>
  <si>
    <r>
      <t xml:space="preserve">DETAILS OF BUDGET SUBMISSION: </t>
    </r>
    <r>
      <rPr>
        <b/>
        <sz val="10"/>
        <color rgb="FFFFFF00"/>
        <rFont val="Arial"/>
        <family val="2"/>
      </rPr>
      <t>INDIRECT PROJECT COSTS</t>
    </r>
    <r>
      <rPr>
        <b/>
        <sz val="10"/>
        <color rgb="FFFFFFFF"/>
        <rFont val="Arial"/>
        <family val="2"/>
      </rPr>
      <t xml:space="preserve"> (in project currency)</t>
    </r>
  </si>
  <si>
    <r>
      <rPr>
        <b/>
        <u/>
        <sz val="8"/>
        <color rgb="FF000000"/>
        <rFont val="Arial"/>
        <family val="2"/>
      </rPr>
      <t>Include here</t>
    </r>
    <r>
      <rPr>
        <sz val="8"/>
        <color rgb="FF000000"/>
        <rFont val="Arial"/>
        <family val="2"/>
      </rPr>
      <t xml:space="preserve">: administrative costs not directly related to the research. Costs may include clerical, accounting, or secretarial help, general office expenses, office rental and utility charges, non-capital office furnishings, communications costs, and photocopying. IDRC expects the recipient to absorb the indirect or administrative costs of a project as part of its contribution to the project. Where the recipient contribution is covered under other budget categories, IDRC may consider a contribution towards indirect costs. The maximum contribution is up to 13% of all recipient-administered costs, including capital equipment, sub-recipients and sub-contractors administered cost. That maximum contribution may be shared between the proposing institution and the collaborating and must never exceed 13% in total.
</t>
    </r>
    <r>
      <rPr>
        <u/>
        <sz val="8"/>
        <color rgb="FF000000"/>
        <rFont val="Arial"/>
        <family val="2"/>
      </rPr>
      <t>Example</t>
    </r>
    <r>
      <rPr>
        <sz val="8"/>
        <color rgb="FF000000"/>
        <rFont val="Arial"/>
        <family val="2"/>
      </rPr>
      <t>: Requested contribution towards indirect costs (8% of 387,000 USD)= 30,960</t>
    </r>
  </si>
  <si>
    <t xml:space="preserve">
</t>
  </si>
  <si>
    <t>Total for Indirect Costs</t>
  </si>
  <si>
    <t>Set or Clear Fixed %</t>
  </si>
  <si>
    <t>Overall:</t>
  </si>
  <si>
    <r>
      <t xml:space="preserve">ESTIMATES OF </t>
    </r>
    <r>
      <rPr>
        <b/>
        <sz val="10"/>
        <color rgb="FFFFFF00"/>
        <rFont val="Arial"/>
        <family val="2"/>
      </rPr>
      <t>LOCAL CONTRIBUTIONS</t>
    </r>
    <r>
      <rPr>
        <b/>
        <sz val="10"/>
        <color theme="0"/>
        <rFont val="Arial"/>
        <family val="2"/>
      </rPr>
      <t xml:space="preserve"> TO PROJECT</t>
    </r>
  </si>
  <si>
    <t>Local contributions represent:
 • cash amounts expended by the applicant from its own resources.  It also can be the applicant in-kind contributions of salaries for regular staff, equipment, infrastructure or overhead costs (recipient contribution).
 • cash amounts  from private grants, or from grants received from local, provincial or national authorities in their country of origin for the purpose of the project (other local contributions)</t>
  </si>
  <si>
    <t>Recipient contribution (includes cash and in-kind)</t>
  </si>
  <si>
    <t>Other local contribution</t>
  </si>
  <si>
    <t>Total by year</t>
  </si>
  <si>
    <t>Notes</t>
  </si>
  <si>
    <t>Year</t>
  </si>
  <si>
    <t>Amount ($)</t>
  </si>
  <si>
    <t>Currency</t>
  </si>
  <si>
    <t>Year 1</t>
  </si>
  <si>
    <t>Total  by contribution type</t>
  </si>
  <si>
    <t>Overall total for project</t>
  </si>
  <si>
    <t>Provide below details on in-kind recipient contribution by budget category</t>
  </si>
  <si>
    <t>Notes  (in-kind contribution details)</t>
  </si>
  <si>
    <t>Training</t>
  </si>
  <si>
    <t>Total for Project</t>
  </si>
  <si>
    <r>
      <t xml:space="preserve">FINANCIAL CONTRIBUTIONS BY OTHER </t>
    </r>
    <r>
      <rPr>
        <b/>
        <sz val="10"/>
        <color rgb="FFFFFF00"/>
        <rFont val="Arial"/>
        <family val="2"/>
      </rPr>
      <t>DONORS</t>
    </r>
  </si>
  <si>
    <t>Please provide the details of financial contributions that will be made to the project by other international funding agencies (or foundations).</t>
  </si>
  <si>
    <t>Date of signed or expected contract</t>
  </si>
  <si>
    <t>Signed    Yes or No</t>
  </si>
  <si>
    <t>Pledged in signed or expected contract</t>
  </si>
  <si>
    <t>Donor name</t>
  </si>
  <si>
    <t>Donor contact</t>
  </si>
  <si>
    <t>Amount</t>
  </si>
  <si>
    <t>(or acronym if well known)</t>
  </si>
  <si>
    <t>(person name)</t>
  </si>
  <si>
    <r>
      <rPr>
        <b/>
        <sz val="10"/>
        <color rgb="FFFFFF00"/>
        <rFont val="Arial"/>
        <family val="2"/>
      </rPr>
      <t>CONSOLIDATED BUDGET SUMMARY</t>
    </r>
    <r>
      <rPr>
        <b/>
        <sz val="10"/>
        <color rgb="FFFFFFFF"/>
        <rFont val="Arial"/>
        <family val="2"/>
      </rPr>
      <t xml:space="preserve"> (ONLY TO BE USED FOR JOINT APPLICATIONS FOR RESEARCH GRANTS)</t>
    </r>
  </si>
  <si>
    <t>This summary must be completed by the project leader when more than one institution will receive IDRC funds for the same collaborative research. Each collaborating institution must complete their own set of budget forms (Section D). This form summarizes the budget of each institution over the life of the project. Only one narrative project proposal needs to be submitted.</t>
  </si>
  <si>
    <r>
      <t xml:space="preserve">Budget category </t>
    </r>
    <r>
      <rPr>
        <b/>
        <sz val="8"/>
        <color indexed="8"/>
        <rFont val="Symbol"/>
        <family val="1"/>
        <charset val="2"/>
      </rPr>
      <t>¯</t>
    </r>
  </si>
  <si>
    <t>Institution 1</t>
  </si>
  <si>
    <t>Institution 2</t>
  </si>
  <si>
    <t>Institution 3</t>
  </si>
  <si>
    <r>
      <t xml:space="preserve">Name of institution </t>
    </r>
    <r>
      <rPr>
        <b/>
        <sz val="8"/>
        <color indexed="8"/>
        <rFont val="Symbol"/>
        <family val="1"/>
        <charset val="2"/>
      </rPr>
      <t>®</t>
    </r>
  </si>
  <si>
    <r>
      <t xml:space="preserve">Currency of institution </t>
    </r>
    <r>
      <rPr>
        <b/>
        <sz val="8"/>
        <color rgb="FFFF0000"/>
        <rFont val="Arial"/>
        <family val="2"/>
      </rPr>
      <t>†</t>
    </r>
  </si>
  <si>
    <r>
      <t xml:space="preserve">Total  </t>
    </r>
    <r>
      <rPr>
        <b/>
        <sz val="8"/>
        <color rgb="FFFF0000"/>
        <rFont val="Arial"/>
        <family val="2"/>
      </rPr>
      <t>††</t>
    </r>
  </si>
  <si>
    <t>International travel</t>
  </si>
  <si>
    <t>Research expenses</t>
  </si>
  <si>
    <t>Indirect project costs</t>
  </si>
  <si>
    <t>Total in project currency of institution</t>
  </si>
  <si>
    <r>
      <rPr>
        <sz val="8"/>
        <color indexed="10"/>
        <rFont val="Arial"/>
        <family val="2"/>
      </rPr>
      <t xml:space="preserve"> †</t>
    </r>
    <r>
      <rPr>
        <sz val="8"/>
        <color indexed="8"/>
        <rFont val="Arial"/>
        <family val="2"/>
      </rPr>
      <t xml:space="preserve"> Currency of project used by institution — will vary when collaborating institutions are in different countries.</t>
    </r>
  </si>
  <si>
    <r>
      <rPr>
        <sz val="8"/>
        <color rgb="FFFF0000"/>
        <rFont val="Arial"/>
        <family val="2"/>
      </rPr>
      <t xml:space="preserve"> ††</t>
    </r>
    <r>
      <rPr>
        <sz val="8"/>
        <color theme="1"/>
        <rFont val="Arial"/>
        <family val="2"/>
      </rPr>
      <t xml:space="preserve"> Row totals are only relevant if the budgets of all the institutions are in the same currency.</t>
    </r>
  </si>
  <si>
    <t>Consolidated Budget Summary Worksheet</t>
  </si>
  <si>
    <t>CURRENCIES_TABLE</t>
  </si>
  <si>
    <t>YES/NO TABLE</t>
  </si>
  <si>
    <t>Canadian Dollar</t>
  </si>
  <si>
    <t>CAD</t>
  </si>
  <si>
    <t>Yes/Oui</t>
  </si>
  <si>
    <t>US Dollar</t>
  </si>
  <si>
    <t>USD</t>
  </si>
  <si>
    <t>No/Non</t>
  </si>
  <si>
    <t>CFA Franc BEAO</t>
  </si>
  <si>
    <t>XOF</t>
  </si>
  <si>
    <t>Egyptian Pound</t>
  </si>
  <si>
    <t>EGP</t>
  </si>
  <si>
    <t>Kenya Shilling</t>
  </si>
  <si>
    <t>KES</t>
  </si>
  <si>
    <t>Indian Rupee</t>
  </si>
  <si>
    <t>INR</t>
  </si>
  <si>
    <t>Singapore Dollar</t>
  </si>
  <si>
    <t>SGD</t>
  </si>
  <si>
    <t xml:space="preserve">Uruguayan peso </t>
  </si>
  <si>
    <t>UYU</t>
  </si>
  <si>
    <t>*************************</t>
  </si>
  <si>
    <t>Afghanistan Afghani</t>
  </si>
  <si>
    <t>AFN</t>
  </si>
  <si>
    <t>Albanian Lek</t>
  </si>
  <si>
    <t>ALL</t>
  </si>
  <si>
    <t>Algerian Dinar</t>
  </si>
  <si>
    <t>DZD</t>
  </si>
  <si>
    <t>Angolan Kwanza</t>
  </si>
  <si>
    <t>AOA</t>
  </si>
  <si>
    <t>Revision:</t>
  </si>
  <si>
    <t>8.9</t>
  </si>
  <si>
    <t>rev 1</t>
  </si>
  <si>
    <t>Argentine Peso</t>
  </si>
  <si>
    <t>ARS</t>
  </si>
  <si>
    <t>Check Locked</t>
  </si>
  <si>
    <t>Armenia Dram</t>
  </si>
  <si>
    <t>AMD</t>
  </si>
  <si>
    <t>Aruban Florin</t>
  </si>
  <si>
    <t>AWG</t>
  </si>
  <si>
    <t>Australian Dollar</t>
  </si>
  <si>
    <t>AUD</t>
  </si>
  <si>
    <t>Austrian Eurozone</t>
  </si>
  <si>
    <t>EUR</t>
  </si>
  <si>
    <t>Azerbaijan Manat</t>
  </si>
  <si>
    <t>AZN</t>
  </si>
  <si>
    <t>Bahamian Dollar</t>
  </si>
  <si>
    <t>BSD</t>
  </si>
  <si>
    <t>Bahraini Dinar</t>
  </si>
  <si>
    <t>BHD</t>
  </si>
  <si>
    <t>Bangladesh Taka</t>
  </si>
  <si>
    <t>BDT</t>
  </si>
  <si>
    <t>Barbados Dollar</t>
  </si>
  <si>
    <t>BBD</t>
  </si>
  <si>
    <t>Belarus Rouble</t>
  </si>
  <si>
    <t>BYR</t>
  </si>
  <si>
    <t>Belgian Eurozone</t>
  </si>
  <si>
    <t>Belize Dollar</t>
  </si>
  <si>
    <t>BZD</t>
  </si>
  <si>
    <t>Bermudan Dollar</t>
  </si>
  <si>
    <t>BMD</t>
  </si>
  <si>
    <t>Bhutan Ngultrum</t>
  </si>
  <si>
    <t>BTN</t>
  </si>
  <si>
    <t>Bolivian Boliviano</t>
  </si>
  <si>
    <t>BOB</t>
  </si>
  <si>
    <t>Bolivian Peso</t>
  </si>
  <si>
    <t>BOP</t>
  </si>
  <si>
    <t>Bosnia and Herzegovina Marks</t>
  </si>
  <si>
    <t>BAM</t>
  </si>
  <si>
    <t>Botswana Pula</t>
  </si>
  <si>
    <t>BWP</t>
  </si>
  <si>
    <t>Brazilian Real</t>
  </si>
  <si>
    <t>BRL</t>
  </si>
  <si>
    <t>Brunei Dollar</t>
  </si>
  <si>
    <t>BND</t>
  </si>
  <si>
    <t>Bulgarian Lev</t>
  </si>
  <si>
    <t>BGN</t>
  </si>
  <si>
    <t>Burundi Franc</t>
  </si>
  <si>
    <t>BIF</t>
  </si>
  <si>
    <t>Cambodian Riel</t>
  </si>
  <si>
    <t>KHR</t>
  </si>
  <si>
    <t>Cape Verde Escudo</t>
  </si>
  <si>
    <t>CVE</t>
  </si>
  <si>
    <t>Cayman Islands Dollar</t>
  </si>
  <si>
    <t>KYD</t>
  </si>
  <si>
    <t>CFA Franc BCEAO</t>
  </si>
  <si>
    <t>CFA Franc BEAC</t>
  </si>
  <si>
    <t>XAF</t>
  </si>
  <si>
    <t>CFP Franc</t>
  </si>
  <si>
    <t>XPF</t>
  </si>
  <si>
    <t>Chilean Peso</t>
  </si>
  <si>
    <t>CLP</t>
  </si>
  <si>
    <t>Chilean unidades de fomento</t>
  </si>
  <si>
    <t>CLF</t>
  </si>
  <si>
    <t>Chinese Renminbi</t>
  </si>
  <si>
    <t>CNY</t>
  </si>
  <si>
    <t>Colombian Peso</t>
  </si>
  <si>
    <t>COP</t>
  </si>
  <si>
    <t>Comoros Franc</t>
  </si>
  <si>
    <t>KMF</t>
  </si>
  <si>
    <t>Congo (dem. Rep.) Franc</t>
  </si>
  <si>
    <t>CDF</t>
  </si>
  <si>
    <t>Costa Rican Colon</t>
  </si>
  <si>
    <t>CRC</t>
  </si>
  <si>
    <t>Croatian kuna</t>
  </si>
  <si>
    <t>HRK</t>
  </si>
  <si>
    <t>Cuban Peso</t>
  </si>
  <si>
    <t>CUC</t>
  </si>
  <si>
    <t>Cyprus Eurozone</t>
  </si>
  <si>
    <t>Czech Koruna</t>
  </si>
  <si>
    <t>CZK</t>
  </si>
  <si>
    <t>Danish Krone</t>
  </si>
  <si>
    <t>DKK</t>
  </si>
  <si>
    <t>Djibouti Franc</t>
  </si>
  <si>
    <t>DJF</t>
  </si>
  <si>
    <t>Dominican Peso</t>
  </si>
  <si>
    <t>DOP</t>
  </si>
  <si>
    <t>East Caribbean Dollar</t>
  </si>
  <si>
    <t>XCD</t>
  </si>
  <si>
    <t>Ecuadoran Sucre</t>
  </si>
  <si>
    <t>ECS</t>
  </si>
  <si>
    <t>El Salvador Colon</t>
  </si>
  <si>
    <t>SVC</t>
  </si>
  <si>
    <t>Eritrea Nakfa</t>
  </si>
  <si>
    <t>ERN</t>
  </si>
  <si>
    <t>Estonian kroon</t>
  </si>
  <si>
    <t>EEK</t>
  </si>
  <si>
    <t>Ethiopian Birr</t>
  </si>
  <si>
    <t>ETB</t>
  </si>
  <si>
    <t>European Union euro</t>
  </si>
  <si>
    <t>Falkland Islands Pound</t>
  </si>
  <si>
    <t>FKP</t>
  </si>
  <si>
    <t>Fiji Dollar</t>
  </si>
  <si>
    <t>FJD</t>
  </si>
  <si>
    <t>Finnish Eurozone</t>
  </si>
  <si>
    <t>French Eurozone</t>
  </si>
  <si>
    <t>Gambian Dalasi</t>
  </si>
  <si>
    <t>GMD</t>
  </si>
  <si>
    <t>Germany Eurozone</t>
  </si>
  <si>
    <t>Ghanian Cedi</t>
  </si>
  <si>
    <t>GHS</t>
  </si>
  <si>
    <t>Gibraltar Pound</t>
  </si>
  <si>
    <t>GIP</t>
  </si>
  <si>
    <t>Greek Eurozone</t>
  </si>
  <si>
    <t>Guatamalan Quetzal</t>
  </si>
  <si>
    <t>GTQ</t>
  </si>
  <si>
    <t>Guinea-Bissau Peso</t>
  </si>
  <si>
    <t>GWP</t>
  </si>
  <si>
    <t>Guinean Franc</t>
  </si>
  <si>
    <t>GNF</t>
  </si>
  <si>
    <t>Guyana Dollar</t>
  </si>
  <si>
    <t>GYD</t>
  </si>
  <si>
    <t>Haitian Gourde</t>
  </si>
  <si>
    <t>HTG</t>
  </si>
  <si>
    <t>Honduran Lempira</t>
  </si>
  <si>
    <t>HNL</t>
  </si>
  <si>
    <t>Hong Kong Dollar</t>
  </si>
  <si>
    <t>HKD</t>
  </si>
  <si>
    <t>Hungarian Forint</t>
  </si>
  <si>
    <t>HUF</t>
  </si>
  <si>
    <t>Icelandic Krona</t>
  </si>
  <si>
    <t>ISK</t>
  </si>
  <si>
    <t>Indonesian Rupiah</t>
  </si>
  <si>
    <t>IDR</t>
  </si>
  <si>
    <t>Iran Rial</t>
  </si>
  <si>
    <t>IRR</t>
  </si>
  <si>
    <t>Iraqi Dinar</t>
  </si>
  <si>
    <t>IQD</t>
  </si>
  <si>
    <t>Irish Eurozone</t>
  </si>
  <si>
    <t>Israeli Shekel</t>
  </si>
  <si>
    <t>ILS</t>
  </si>
  <si>
    <t>Italian Eurozone</t>
  </si>
  <si>
    <t>Jamaican Dollar</t>
  </si>
  <si>
    <t>JMD</t>
  </si>
  <si>
    <t>Japanese Yen</t>
  </si>
  <si>
    <t>JPY</t>
  </si>
  <si>
    <t>Jordanian Dinar</t>
  </si>
  <si>
    <t>JOD</t>
  </si>
  <si>
    <t>Kazakhstan Tenge</t>
  </si>
  <si>
    <t>KZT</t>
  </si>
  <si>
    <t>Kosovo Eurozone</t>
  </si>
  <si>
    <t>Kuwaiti Dinar</t>
  </si>
  <si>
    <t>KWD</t>
  </si>
  <si>
    <t>Kyrgyzstan Som</t>
  </si>
  <si>
    <t>KGS</t>
  </si>
  <si>
    <t>Laos Kip</t>
  </si>
  <si>
    <t>LAK</t>
  </si>
  <si>
    <t>Latvian lats</t>
  </si>
  <si>
    <t>LVL</t>
  </si>
  <si>
    <t>Lebanese Pound</t>
  </si>
  <si>
    <t>LBP</t>
  </si>
  <si>
    <t>Lesotho Loti</t>
  </si>
  <si>
    <t>LSL</t>
  </si>
  <si>
    <t>Liberian Dollar</t>
  </si>
  <si>
    <t>LRD</t>
  </si>
  <si>
    <t>Libyan Dinar</t>
  </si>
  <si>
    <t>LYD</t>
  </si>
  <si>
    <t>Lithuanian litas</t>
  </si>
  <si>
    <t>LTL</t>
  </si>
  <si>
    <t>Luxembourg Eurozone</t>
  </si>
  <si>
    <t>Macau Pataca</t>
  </si>
  <si>
    <t>MOP</t>
  </si>
  <si>
    <t>Macedonia Denar</t>
  </si>
  <si>
    <t>MKD</t>
  </si>
  <si>
    <t>Malagasy Ariary</t>
  </si>
  <si>
    <t>MGA</t>
  </si>
  <si>
    <t>Malagasy Franc</t>
  </si>
  <si>
    <t>MGF</t>
  </si>
  <si>
    <t>Malawian Kwacha</t>
  </si>
  <si>
    <t>MWK</t>
  </si>
  <si>
    <t>Malaysian Ringgit</t>
  </si>
  <si>
    <t>MYR</t>
  </si>
  <si>
    <t>Maldivian Rufiyaa</t>
  </si>
  <si>
    <t>MVR</t>
  </si>
  <si>
    <t>Maltese Eurozone</t>
  </si>
  <si>
    <t>Mauritanian Ouguiya</t>
  </si>
  <si>
    <t>MRO</t>
  </si>
  <si>
    <t>Mauritian Rupee</t>
  </si>
  <si>
    <t>MUR</t>
  </si>
  <si>
    <t>Mexican Peso</t>
  </si>
  <si>
    <t>MXN</t>
  </si>
  <si>
    <t>Moldovan Leu</t>
  </si>
  <si>
    <t>MDL</t>
  </si>
  <si>
    <t>Mongolian Tugrik</t>
  </si>
  <si>
    <t>MNT</t>
  </si>
  <si>
    <t>Moroccan Dirham</t>
  </si>
  <si>
    <t>MAD</t>
  </si>
  <si>
    <t>Mozambique Metical</t>
  </si>
  <si>
    <t>MZM</t>
  </si>
  <si>
    <t>Myanmar (Burma) Kyat</t>
  </si>
  <si>
    <t>MMK</t>
  </si>
  <si>
    <t>Namibian Dollar</t>
  </si>
  <si>
    <t>NAD</t>
  </si>
  <si>
    <t>Nepalese Rupee</t>
  </si>
  <si>
    <t>NPR</t>
  </si>
  <si>
    <t>Netherlands Antillian Guilden</t>
  </si>
  <si>
    <t>ANG</t>
  </si>
  <si>
    <t>NetherlandsEurozone</t>
  </si>
  <si>
    <t>New Zealand Dollar</t>
  </si>
  <si>
    <t>NZD</t>
  </si>
  <si>
    <t>Nicaraguan Cordobas Oro</t>
  </si>
  <si>
    <t>NIO</t>
  </si>
  <si>
    <t>Nigerian Naira (FM)</t>
  </si>
  <si>
    <t>NGN</t>
  </si>
  <si>
    <t>North Korean Won</t>
  </si>
  <si>
    <t>KPW</t>
  </si>
  <si>
    <t>Norwegian Krone</t>
  </si>
  <si>
    <t>NOK</t>
  </si>
  <si>
    <t>Omani rial</t>
  </si>
  <si>
    <t>OMR</t>
  </si>
  <si>
    <t>Pakistan Rupee</t>
  </si>
  <si>
    <t>PKR</t>
  </si>
  <si>
    <t>Panamanian Balboa</t>
  </si>
  <si>
    <t>PAB</t>
  </si>
  <si>
    <t>Papua &amp; New Guinea Kina</t>
  </si>
  <si>
    <t>PGK</t>
  </si>
  <si>
    <t>Paraguayan Guarani</t>
  </si>
  <si>
    <t>PYG</t>
  </si>
  <si>
    <t>Peruvian New Sol</t>
  </si>
  <si>
    <t>PEN</t>
  </si>
  <si>
    <t>Philippine Peso</t>
  </si>
  <si>
    <t>PHP</t>
  </si>
  <si>
    <t>Polish zloty</t>
  </si>
  <si>
    <t>PLN</t>
  </si>
  <si>
    <t>Portuguese Eurozone</t>
  </si>
  <si>
    <t>Qatari Riyal</t>
  </si>
  <si>
    <t>QAR</t>
  </si>
  <si>
    <t>Romanian Leu</t>
  </si>
  <si>
    <t>RON</t>
  </si>
  <si>
    <t>Russian Rouble</t>
  </si>
  <si>
    <t>RUB</t>
  </si>
  <si>
    <t>Rwandan Franc</t>
  </si>
  <si>
    <t>RWF</t>
  </si>
  <si>
    <t>Samoa Tala</t>
  </si>
  <si>
    <t>WST</t>
  </si>
  <si>
    <t>Sao Tome &amp; Principe Dobra</t>
  </si>
  <si>
    <t>STD</t>
  </si>
  <si>
    <t>Saudi Arabian Riyal</t>
  </si>
  <si>
    <t>SAR</t>
  </si>
  <si>
    <t>Serbian Dinar</t>
  </si>
  <si>
    <t>RSD</t>
  </si>
  <si>
    <t>Seychelles Rupee</t>
  </si>
  <si>
    <t>SCR</t>
  </si>
  <si>
    <t>Sierra Leone Leone</t>
  </si>
  <si>
    <t>SLL</t>
  </si>
  <si>
    <t>Slovak Euro</t>
  </si>
  <si>
    <t>Slovenian Euro</t>
  </si>
  <si>
    <t>Solomon Island dollar</t>
  </si>
  <si>
    <t>SBD</t>
  </si>
  <si>
    <t>Somali Shilling</t>
  </si>
  <si>
    <t>SOS</t>
  </si>
  <si>
    <t>South African Rand (C/F)</t>
  </si>
  <si>
    <t>ZAR</t>
  </si>
  <si>
    <t>South Korean Won</t>
  </si>
  <si>
    <t>KRW</t>
  </si>
  <si>
    <t>South Yemeni Dinar</t>
  </si>
  <si>
    <t>YDD</t>
  </si>
  <si>
    <t>Spanish Eurozone</t>
  </si>
  <si>
    <t>Special Drawing Rights</t>
  </si>
  <si>
    <t>XDR</t>
  </si>
  <si>
    <t>Sri Lanka Rupee</t>
  </si>
  <si>
    <t>LKR</t>
  </si>
  <si>
    <t>St. Helena Pound</t>
  </si>
  <si>
    <t>SHP</t>
  </si>
  <si>
    <t>Sudanese Dinar</t>
  </si>
  <si>
    <t>SDD</t>
  </si>
  <si>
    <t>Sudanese pound</t>
  </si>
  <si>
    <t>SDG</t>
  </si>
  <si>
    <t>Surinam Dollar</t>
  </si>
  <si>
    <t>SRD</t>
  </si>
  <si>
    <t>Surinam Guilder</t>
  </si>
  <si>
    <t>SRG</t>
  </si>
  <si>
    <t>Swaziland Lilangeni</t>
  </si>
  <si>
    <t>SZL</t>
  </si>
  <si>
    <t>Swedish Krona</t>
  </si>
  <si>
    <t>SEK</t>
  </si>
  <si>
    <t>Swiss Franc</t>
  </si>
  <si>
    <t>CHF</t>
  </si>
  <si>
    <t>Syrian Pound</t>
  </si>
  <si>
    <t>SYP</t>
  </si>
  <si>
    <t>Taiwan Dollar</t>
  </si>
  <si>
    <t>TWD</t>
  </si>
  <si>
    <t>Tajikistan rouble</t>
  </si>
  <si>
    <t>TJR</t>
  </si>
  <si>
    <t>Tajikistan somoni</t>
  </si>
  <si>
    <t>TJS</t>
  </si>
  <si>
    <t>Tanzania Shilling</t>
  </si>
  <si>
    <t>TZS</t>
  </si>
  <si>
    <t>Thailand Baht</t>
  </si>
  <si>
    <t>THB</t>
  </si>
  <si>
    <t>Tonga Pa-anga</t>
  </si>
  <si>
    <t>TOP</t>
  </si>
  <si>
    <t>Trinidad and Tobago Dollar</t>
  </si>
  <si>
    <t>TTD</t>
  </si>
  <si>
    <t>Tunisian Dinar</t>
  </si>
  <si>
    <t>TND</t>
  </si>
  <si>
    <t>Turkish Lira</t>
  </si>
  <si>
    <t>TRL</t>
  </si>
  <si>
    <t>Turkmen Manat</t>
  </si>
  <si>
    <t>TMT</t>
  </si>
  <si>
    <t>U.K. Pound Sterling</t>
  </si>
  <si>
    <t>GBP</t>
  </si>
  <si>
    <t>Uganda Shilling</t>
  </si>
  <si>
    <t>UGX</t>
  </si>
  <si>
    <t>Ukraine Hryvnia</t>
  </si>
  <si>
    <t>UAH</t>
  </si>
  <si>
    <t>United Arab Em, Dirham</t>
  </si>
  <si>
    <t>AED</t>
  </si>
  <si>
    <t>Uzbekistan Som</t>
  </si>
  <si>
    <t>UZS</t>
  </si>
  <si>
    <t>Vanuatu Vatu</t>
  </si>
  <si>
    <t>VUV</t>
  </si>
  <si>
    <t>Venezualan Bolivar</t>
  </si>
  <si>
    <t>VEB</t>
  </si>
  <si>
    <t>Vietnam Dong</t>
  </si>
  <si>
    <t>VND</t>
  </si>
  <si>
    <t>Yemeni Rial</t>
  </si>
  <si>
    <t>YER</t>
  </si>
  <si>
    <t>Yugoslavian Dinar</t>
  </si>
  <si>
    <t>YUM</t>
  </si>
  <si>
    <t>Zaire new zaire</t>
  </si>
  <si>
    <t>ZRN</t>
  </si>
  <si>
    <t>Zambian Kwacha</t>
  </si>
  <si>
    <t>ZMK</t>
  </si>
  <si>
    <t>Zimbabwean Dollar</t>
  </si>
  <si>
    <t>ZWR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</si>
</sst>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_(* #,##0_);_(* \(#,##0\);_(* &quot;-&quot;??_);_(@_)"/>
    <numFmt numFmtId="166" formatCode="[$-1009]mmmm\ d\,\ yyyy;@"/>
    <numFmt numFmtId="167" formatCode="0.0"/>
  </numFmts>
  <fonts count="57">
    <font>
      <sz val="11"/>
      <color theme="1"/>
      <name val="Calibri"/>
      <family val="2"/>
      <scheme val="minor"/>
    </font>
    <font>
      <sz val="11"/>
      <color theme="1"/>
      <name val="Calibri"/>
      <family val="2"/>
      <scheme val="minor"/>
    </font>
    <font>
      <u/>
      <sz val="11"/>
      <color theme="10"/>
      <name val="Calibri"/>
      <family val="2"/>
    </font>
    <font>
      <sz val="11"/>
      <color theme="10"/>
      <name val="Tahoma"/>
      <family val="2"/>
    </font>
    <font>
      <sz val="8"/>
      <color theme="1"/>
      <name val="Arial"/>
      <family val="2"/>
    </font>
    <font>
      <b/>
      <sz val="8"/>
      <color rgb="FF000000"/>
      <name val="Arial"/>
      <family val="2"/>
    </font>
    <font>
      <sz val="8"/>
      <color rgb="FF000000"/>
      <name val="Arial"/>
      <family val="2"/>
    </font>
    <font>
      <b/>
      <sz val="10"/>
      <color rgb="FFFFFFFF"/>
      <name val="Arial"/>
      <family val="2"/>
    </font>
    <font>
      <b/>
      <sz val="10"/>
      <color rgb="FFFFFF00"/>
      <name val="Arial"/>
      <family val="2"/>
    </font>
    <font>
      <sz val="10"/>
      <name val="Arial"/>
      <family val="2"/>
    </font>
    <font>
      <sz val="8"/>
      <name val="Arial"/>
      <family val="2"/>
    </font>
    <font>
      <sz val="10"/>
      <color theme="1"/>
      <name val="Arial"/>
      <family val="2"/>
    </font>
    <font>
      <b/>
      <sz val="10"/>
      <color theme="0"/>
      <name val="Arial"/>
      <family val="2"/>
    </font>
    <font>
      <sz val="10"/>
      <color rgb="FF000000"/>
      <name val="Calibri"/>
      <family val="2"/>
      <scheme val="minor"/>
    </font>
    <font>
      <sz val="10"/>
      <color theme="1"/>
      <name val="Calibri"/>
      <family val="2"/>
      <scheme val="minor"/>
    </font>
    <font>
      <b/>
      <sz val="10"/>
      <color theme="1"/>
      <name val="Arial"/>
      <family val="2"/>
    </font>
    <font>
      <b/>
      <sz val="8"/>
      <color indexed="8"/>
      <name val="Symbol"/>
      <family val="1"/>
      <charset val="2"/>
    </font>
    <font>
      <sz val="8"/>
      <color indexed="10"/>
      <name val="Arial"/>
      <family val="2"/>
    </font>
    <font>
      <b/>
      <sz val="8"/>
      <color rgb="FFFF0000"/>
      <name val="Arial"/>
      <family val="2"/>
    </font>
    <font>
      <b/>
      <sz val="8"/>
      <color theme="1"/>
      <name val="Arial"/>
      <family val="2"/>
    </font>
    <font>
      <sz val="8"/>
      <color indexed="8"/>
      <name val="Arial"/>
      <family val="2"/>
    </font>
    <font>
      <sz val="8"/>
      <color rgb="FFFF0000"/>
      <name val="Arial"/>
      <family val="2"/>
    </font>
    <font>
      <b/>
      <u/>
      <sz val="10"/>
      <color theme="5" tint="-0.249977111117893"/>
      <name val="Arial"/>
      <family val="2"/>
    </font>
    <font>
      <b/>
      <sz val="11"/>
      <color theme="1"/>
      <name val="Calibri"/>
      <family val="2"/>
      <scheme val="minor"/>
    </font>
    <font>
      <b/>
      <sz val="10"/>
      <name val="Arial"/>
      <family val="2"/>
    </font>
    <font>
      <sz val="9"/>
      <color indexed="81"/>
      <name val="Tahoma"/>
      <family val="2"/>
    </font>
    <font>
      <sz val="8"/>
      <color indexed="81"/>
      <name val="Tahoma"/>
      <family val="2"/>
    </font>
    <font>
      <b/>
      <sz val="10"/>
      <color indexed="8"/>
      <name val="Arial"/>
      <family val="2"/>
    </font>
    <font>
      <b/>
      <sz val="12"/>
      <name val="Arial"/>
      <family val="2"/>
    </font>
    <font>
      <i/>
      <sz val="11"/>
      <color theme="1"/>
      <name val="Calibri"/>
      <family val="2"/>
      <scheme val="minor"/>
    </font>
    <font>
      <sz val="9"/>
      <color rgb="FF000000"/>
      <name val="Arial"/>
      <family val="2"/>
    </font>
    <font>
      <b/>
      <i/>
      <sz val="11"/>
      <color indexed="8"/>
      <name val="Arial"/>
      <family val="2"/>
    </font>
    <font>
      <i/>
      <sz val="11"/>
      <color indexed="8"/>
      <name val="Arial"/>
      <family val="2"/>
    </font>
    <font>
      <sz val="11"/>
      <name val="Arial"/>
      <family val="2"/>
    </font>
    <font>
      <b/>
      <sz val="14"/>
      <name val="Arial"/>
      <family val="2"/>
    </font>
    <font>
      <sz val="12"/>
      <name val="Arial"/>
      <family val="2"/>
    </font>
    <font>
      <i/>
      <sz val="11"/>
      <color theme="1"/>
      <name val="Arial"/>
      <family val="2"/>
    </font>
    <font>
      <b/>
      <sz val="12"/>
      <color indexed="8"/>
      <name val="Arial"/>
      <family val="2"/>
    </font>
    <font>
      <sz val="9"/>
      <color theme="1"/>
      <name val="Calibri"/>
      <family val="2"/>
      <scheme val="minor"/>
    </font>
    <font>
      <i/>
      <sz val="9"/>
      <color theme="1"/>
      <name val="Calibri"/>
      <family val="2"/>
      <scheme val="minor"/>
    </font>
    <font>
      <sz val="11"/>
      <color theme="8" tint="0.79998168889431442"/>
      <name val="Calibri"/>
      <family val="2"/>
      <scheme val="minor"/>
    </font>
    <font>
      <sz val="9"/>
      <color theme="1"/>
      <name val="Arial"/>
      <family val="2"/>
    </font>
    <font>
      <sz val="10"/>
      <name val="Times New Roman"/>
      <family val="1"/>
    </font>
    <font>
      <sz val="10"/>
      <color theme="1"/>
      <name val="Times New Roman"/>
      <family val="1"/>
    </font>
    <font>
      <sz val="9"/>
      <name val="Arial"/>
      <family val="2"/>
    </font>
    <font>
      <sz val="10"/>
      <color rgb="FF333333"/>
      <name val="Inherit"/>
    </font>
    <font>
      <b/>
      <u/>
      <sz val="8"/>
      <color rgb="FF000000"/>
      <name val="Arial"/>
      <family val="2"/>
    </font>
    <font>
      <u/>
      <sz val="8"/>
      <color rgb="FF000000"/>
      <name val="Arial"/>
      <family val="2"/>
    </font>
    <font>
      <b/>
      <u/>
      <sz val="8"/>
      <color theme="1"/>
      <name val="Arial"/>
      <family val="2"/>
    </font>
    <font>
      <u/>
      <sz val="8"/>
      <color theme="1"/>
      <name val="Arial"/>
      <family val="2"/>
    </font>
    <font>
      <u/>
      <sz val="9"/>
      <color theme="10"/>
      <name val="Arial"/>
      <family val="2"/>
    </font>
    <font>
      <b/>
      <sz val="9"/>
      <color rgb="FF000000"/>
      <name val="Arial"/>
      <family val="2"/>
    </font>
    <font>
      <b/>
      <sz val="10"/>
      <color theme="1"/>
      <name val="Calibri"/>
      <family val="2"/>
      <scheme val="minor"/>
    </font>
    <font>
      <b/>
      <sz val="10"/>
      <color rgb="FF000000"/>
      <name val="Calibri"/>
      <family val="2"/>
      <scheme val="minor"/>
    </font>
    <font>
      <i/>
      <sz val="8"/>
      <color theme="1"/>
      <name val="Arial"/>
      <family val="2"/>
    </font>
    <font>
      <sz val="9"/>
      <color rgb="FF0000FF"/>
      <name val="Arial"/>
      <family val="2"/>
    </font>
    <font>
      <sz val="9"/>
      <color rgb="FF000000"/>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000000"/>
        <bgColor indexed="64"/>
      </patternFill>
    </fill>
    <fill>
      <patternFill patternType="solid">
        <fgColor theme="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tint="-0.24994659260841701"/>
        <bgColor indexed="64"/>
      </patternFill>
    </fill>
    <fill>
      <patternFill patternType="solid">
        <fgColor theme="2" tint="-9.9978637043366805E-2"/>
        <bgColor indexed="64"/>
      </patternFill>
    </fill>
    <fill>
      <patternFill patternType="solid">
        <fgColor rgb="FFB7DEE8"/>
        <bgColor indexed="64"/>
      </patternFill>
    </fill>
    <fill>
      <patternFill patternType="solid">
        <fgColor theme="0" tint="-0.14999847407452621"/>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right style="medium">
        <color rgb="FF000000"/>
      </right>
      <top/>
      <bottom/>
      <diagonal/>
    </border>
    <border>
      <left/>
      <right style="medium">
        <color indexed="64"/>
      </right>
      <top style="medium">
        <color indexed="64"/>
      </top>
      <bottom style="medium">
        <color rgb="FF000000"/>
      </bottom>
      <diagonal/>
    </border>
    <border>
      <left/>
      <right/>
      <top style="medium">
        <color indexed="64"/>
      </top>
      <bottom style="medium">
        <color rgb="FF000000"/>
      </bottom>
      <diagonal/>
    </border>
    <border>
      <left style="medium">
        <color indexed="64"/>
      </left>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style="double">
        <color indexed="64"/>
      </right>
      <top/>
      <bottom style="medium">
        <color rgb="FF000000"/>
      </bottom>
      <diagonal/>
    </border>
    <border>
      <left/>
      <right style="medium">
        <color indexed="64"/>
      </right>
      <top/>
      <bottom style="medium">
        <color rgb="FF000000"/>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rgb="FF000000"/>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bottom style="double">
        <color indexed="64"/>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style="medium">
        <color indexed="64"/>
      </left>
      <right/>
      <top style="medium">
        <color indexed="8"/>
      </top>
      <bottom style="medium">
        <color indexed="8"/>
      </bottom>
      <diagonal/>
    </border>
    <border>
      <left/>
      <right/>
      <top style="medium">
        <color indexed="8"/>
      </top>
      <bottom style="medium">
        <color indexed="8"/>
      </bottom>
      <diagonal/>
    </border>
    <border>
      <left/>
      <right style="medium">
        <color indexed="64"/>
      </right>
      <top style="thin">
        <color theme="6"/>
      </top>
      <bottom style="medium">
        <color rgb="FF000000"/>
      </bottom>
      <diagonal/>
    </border>
    <border>
      <left style="thin">
        <color indexed="64"/>
      </left>
      <right style="thin">
        <color indexed="64"/>
      </right>
      <top style="thin">
        <color indexed="64"/>
      </top>
      <bottom style="double">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theme="6"/>
      </left>
      <right style="thin">
        <color theme="6"/>
      </right>
      <top style="thin">
        <color theme="6"/>
      </top>
      <bottom style="thin">
        <color theme="6"/>
      </bottom>
      <diagonal/>
    </border>
    <border>
      <left style="thin">
        <color indexed="64"/>
      </left>
      <right style="medium">
        <color indexed="64"/>
      </right>
      <top/>
      <bottom style="medium">
        <color rgb="FF000000"/>
      </bottom>
      <diagonal/>
    </border>
    <border>
      <left style="thin">
        <color indexed="64"/>
      </left>
      <right style="medium">
        <color indexed="64"/>
      </right>
      <top style="medium">
        <color rgb="FF000000"/>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medium">
        <color rgb="FF000000"/>
      </bottom>
      <diagonal/>
    </border>
    <border>
      <left style="medium">
        <color rgb="FF000000"/>
      </left>
      <right style="double">
        <color rgb="FF000000"/>
      </right>
      <top/>
      <bottom style="medium">
        <color rgb="FF000000"/>
      </bottom>
      <diagonal/>
    </border>
    <border>
      <left style="medium">
        <color indexed="64"/>
      </left>
      <right style="medium">
        <color indexed="64"/>
      </right>
      <top style="thin">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double">
        <color indexed="64"/>
      </left>
      <right style="medium">
        <color rgb="FF000000"/>
      </right>
      <top style="medium">
        <color indexed="64"/>
      </top>
      <bottom style="medium">
        <color rgb="FF000000"/>
      </bottom>
      <diagonal/>
    </border>
    <border>
      <left style="medium">
        <color rgb="FF000000"/>
      </left>
      <right style="medium">
        <color rgb="FF000000"/>
      </right>
      <top style="double">
        <color indexed="64"/>
      </top>
      <bottom style="thin">
        <color rgb="FF000000"/>
      </bottom>
      <diagonal/>
    </border>
    <border>
      <left/>
      <right style="medium">
        <color rgb="FF000000"/>
      </right>
      <top style="double">
        <color indexed="64"/>
      </top>
      <bottom style="thin">
        <color rgb="FF000000"/>
      </bottom>
      <diagonal/>
    </border>
    <border>
      <left/>
      <right style="double">
        <color indexed="64"/>
      </right>
      <top style="double">
        <color indexed="64"/>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double">
        <color indexed="64"/>
      </right>
      <top style="thin">
        <color rgb="FF000000"/>
      </top>
      <bottom style="thin">
        <color rgb="FF000000"/>
      </bottom>
      <diagonal/>
    </border>
    <border>
      <left style="medium">
        <color rgb="FF000000"/>
      </left>
      <right style="medium">
        <color rgb="FF000000"/>
      </right>
      <top style="thin">
        <color rgb="FF000000"/>
      </top>
      <bottom style="double">
        <color indexed="64"/>
      </bottom>
      <diagonal/>
    </border>
    <border>
      <left/>
      <right style="medium">
        <color rgb="FF000000"/>
      </right>
      <top style="thin">
        <color rgb="FF000000"/>
      </top>
      <bottom style="double">
        <color indexed="64"/>
      </bottom>
      <diagonal/>
    </border>
    <border>
      <left/>
      <right style="double">
        <color indexed="64"/>
      </right>
      <top style="thin">
        <color rgb="FF000000"/>
      </top>
      <bottom style="double">
        <color indexed="64"/>
      </bottom>
      <diagonal/>
    </border>
    <border>
      <left style="medium">
        <color rgb="FF000000"/>
      </left>
      <right style="medium">
        <color rgb="FF000000"/>
      </right>
      <top style="medium">
        <color indexed="64"/>
      </top>
      <bottom style="thin">
        <color rgb="FF000000"/>
      </bottom>
      <diagonal/>
    </border>
    <border>
      <left style="medium">
        <color indexed="64"/>
      </left>
      <right style="medium">
        <color rgb="FF000000"/>
      </right>
      <top style="double">
        <color indexed="64"/>
      </top>
      <bottom style="thin">
        <color indexed="64"/>
      </bottom>
      <diagonal/>
    </border>
    <border>
      <left style="medium">
        <color indexed="64"/>
      </left>
      <right style="medium">
        <color rgb="FF000000"/>
      </right>
      <top style="thin">
        <color indexed="64"/>
      </top>
      <bottom style="thin">
        <color indexed="64"/>
      </bottom>
      <diagonal/>
    </border>
    <border>
      <left style="medium">
        <color indexed="64"/>
      </left>
      <right style="medium">
        <color rgb="FF000000"/>
      </right>
      <top style="thin">
        <color indexed="64"/>
      </top>
      <bottom style="double">
        <color indexed="64"/>
      </bottom>
      <diagonal/>
    </border>
    <border>
      <left style="medium">
        <color indexed="64"/>
      </left>
      <right style="medium">
        <color rgb="FF000000"/>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double">
        <color indexed="64"/>
      </bottom>
      <diagonal/>
    </border>
    <border>
      <left/>
      <right/>
      <top style="medium">
        <color indexed="64"/>
      </top>
      <bottom style="thin">
        <color rgb="FF000000"/>
      </bottom>
      <diagonal/>
    </border>
    <border>
      <left/>
      <right/>
      <top style="thin">
        <color rgb="FF000000"/>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9">
    <xf numFmtId="0" fontId="0" fillId="0" borderId="0"/>
    <xf numFmtId="0" fontId="1" fillId="0" borderId="0"/>
    <xf numFmtId="0" fontId="2" fillId="0" borderId="0" applyNumberFormat="0" applyFill="0" applyBorder="0" applyAlignment="0" applyProtection="0">
      <alignment vertical="top"/>
      <protection locked="0"/>
    </xf>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10" fillId="0" borderId="0"/>
    <xf numFmtId="0" fontId="9" fillId="0" borderId="0"/>
    <xf numFmtId="9" fontId="9" fillId="0" borderId="0" applyFont="0" applyFill="0" applyBorder="0" applyAlignment="0" applyProtection="0"/>
    <xf numFmtId="0" fontId="11" fillId="0" borderId="0"/>
    <xf numFmtId="43" fontId="1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9" fillId="0" borderId="0"/>
    <xf numFmtId="43" fontId="1" fillId="0" borderId="0" applyFont="0" applyFill="0" applyBorder="0" applyAlignment="0" applyProtection="0"/>
    <xf numFmtId="0" fontId="1" fillId="0" borderId="0"/>
    <xf numFmtId="0" fontId="11" fillId="0" borderId="0"/>
    <xf numFmtId="0" fontId="11" fillId="0" borderId="0"/>
    <xf numFmtId="9" fontId="1" fillId="0" borderId="0" applyFont="0" applyFill="0" applyBorder="0" applyAlignment="0" applyProtection="0"/>
  </cellStyleXfs>
  <cellXfs count="288">
    <xf numFmtId="0" fontId="0" fillId="0" borderId="0" xfId="0"/>
    <xf numFmtId="0" fontId="1" fillId="0" borderId="0" xfId="1"/>
    <xf numFmtId="0" fontId="2" fillId="0" borderId="0" xfId="2" applyAlignment="1" applyProtection="1"/>
    <xf numFmtId="0" fontId="1" fillId="0" borderId="0" xfId="1" applyAlignment="1">
      <alignment vertical="center"/>
    </xf>
    <xf numFmtId="0" fontId="6" fillId="0" borderId="0" xfId="1" applyFont="1" applyAlignment="1">
      <alignment vertical="center"/>
    </xf>
    <xf numFmtId="0" fontId="4" fillId="0" borderId="0" xfId="9" applyFont="1"/>
    <xf numFmtId="0" fontId="3" fillId="0" borderId="0" xfId="2" applyFont="1" applyBorder="1" applyAlignment="1" applyProtection="1"/>
    <xf numFmtId="0" fontId="23" fillId="0" borderId="0" xfId="0" applyFont="1"/>
    <xf numFmtId="0" fontId="24" fillId="6" borderId="10" xfId="0" applyFont="1" applyFill="1" applyBorder="1" applyAlignment="1">
      <alignment vertical="center" wrapText="1"/>
    </xf>
    <xf numFmtId="0" fontId="0" fillId="0" borderId="0" xfId="0" applyAlignment="1">
      <alignment wrapText="1"/>
    </xf>
    <xf numFmtId="0" fontId="0" fillId="0" borderId="0" xfId="0" applyAlignment="1">
      <alignment vertical="center" wrapText="1"/>
    </xf>
    <xf numFmtId="0" fontId="29" fillId="0" borderId="0" xfId="0" applyFont="1"/>
    <xf numFmtId="0" fontId="5" fillId="5" borderId="36" xfId="1" applyFont="1" applyFill="1" applyBorder="1" applyAlignment="1">
      <alignment vertical="center" wrapText="1"/>
    </xf>
    <xf numFmtId="0" fontId="5" fillId="5" borderId="7" xfId="1" applyFont="1" applyFill="1" applyBorder="1" applyAlignment="1">
      <alignment horizontal="center" vertical="center" wrapText="1"/>
    </xf>
    <xf numFmtId="0" fontId="5" fillId="5" borderId="7" xfId="1" applyFont="1" applyFill="1" applyBorder="1" applyAlignment="1">
      <alignment vertical="center" wrapText="1"/>
    </xf>
    <xf numFmtId="0" fontId="5" fillId="5" borderId="6" xfId="1" applyFont="1" applyFill="1" applyBorder="1" applyAlignment="1">
      <alignment vertical="center"/>
    </xf>
    <xf numFmtId="0" fontId="5" fillId="5" borderId="7" xfId="1" applyFont="1" applyFill="1" applyBorder="1" applyAlignment="1">
      <alignment horizontal="center" vertical="center"/>
    </xf>
    <xf numFmtId="0" fontId="5" fillId="5" borderId="8" xfId="1" applyFont="1" applyFill="1" applyBorder="1" applyAlignment="1">
      <alignment horizontal="center" vertical="center" wrapText="1"/>
    </xf>
    <xf numFmtId="0" fontId="5" fillId="5" borderId="6" xfId="1" applyFont="1" applyFill="1" applyBorder="1" applyAlignment="1">
      <alignment vertical="center" wrapText="1"/>
    </xf>
    <xf numFmtId="0" fontId="6" fillId="5" borderId="19" xfId="1" applyFont="1" applyFill="1" applyBorder="1" applyAlignment="1">
      <alignment horizontal="center" vertical="center" wrapText="1"/>
    </xf>
    <xf numFmtId="0" fontId="6" fillId="5" borderId="20" xfId="1" applyFont="1" applyFill="1" applyBorder="1" applyAlignment="1">
      <alignment horizontal="center" vertical="center" wrapText="1"/>
    </xf>
    <xf numFmtId="0" fontId="6" fillId="5" borderId="22" xfId="1" applyFont="1" applyFill="1" applyBorder="1" applyAlignment="1">
      <alignment horizontal="center" vertical="center" wrapText="1"/>
    </xf>
    <xf numFmtId="0" fontId="6" fillId="5" borderId="2" xfId="1" applyFont="1" applyFill="1" applyBorder="1" applyAlignment="1">
      <alignment horizontal="center" vertical="center" wrapText="1"/>
    </xf>
    <xf numFmtId="0" fontId="6" fillId="5" borderId="23" xfId="1" applyFont="1" applyFill="1" applyBorder="1" applyAlignment="1">
      <alignment horizontal="center" vertical="center" wrapText="1"/>
    </xf>
    <xf numFmtId="0" fontId="6" fillId="5" borderId="12" xfId="1" applyFont="1" applyFill="1" applyBorder="1" applyAlignment="1">
      <alignment vertical="center"/>
    </xf>
    <xf numFmtId="0" fontId="6" fillId="5" borderId="13" xfId="1" applyFont="1" applyFill="1" applyBorder="1" applyAlignment="1">
      <alignment vertical="center"/>
    </xf>
    <xf numFmtId="0" fontId="6" fillId="5" borderId="14" xfId="1" applyFont="1" applyFill="1" applyBorder="1" applyAlignment="1">
      <alignment vertical="center"/>
    </xf>
    <xf numFmtId="0" fontId="5" fillId="5" borderId="45" xfId="1" applyFont="1" applyFill="1" applyBorder="1" applyAlignment="1">
      <alignment vertical="center" wrapText="1"/>
    </xf>
    <xf numFmtId="0" fontId="5" fillId="5" borderId="46" xfId="1" applyFont="1" applyFill="1" applyBorder="1" applyAlignment="1">
      <alignment horizontal="center" vertical="center" wrapText="1"/>
    </xf>
    <xf numFmtId="0" fontId="6" fillId="5" borderId="32" xfId="1" applyFont="1" applyFill="1" applyBorder="1" applyAlignment="1">
      <alignment vertical="center" wrapText="1"/>
    </xf>
    <xf numFmtId="3" fontId="19" fillId="5" borderId="33" xfId="1" applyNumberFormat="1" applyFont="1" applyFill="1" applyBorder="1" applyAlignment="1">
      <alignment vertical="center" wrapText="1"/>
    </xf>
    <xf numFmtId="3" fontId="4" fillId="5" borderId="11" xfId="1" applyNumberFormat="1" applyFont="1" applyFill="1" applyBorder="1" applyAlignment="1">
      <alignment horizontal="right" vertical="center" wrapText="1"/>
    </xf>
    <xf numFmtId="0" fontId="0" fillId="5" borderId="16" xfId="0" applyFill="1" applyBorder="1" applyAlignment="1">
      <alignment vertical="center"/>
    </xf>
    <xf numFmtId="0" fontId="27" fillId="5" borderId="48" xfId="0" applyFont="1" applyFill="1" applyBorder="1" applyAlignment="1">
      <alignment vertical="center" wrapText="1"/>
    </xf>
    <xf numFmtId="0" fontId="28" fillId="5" borderId="35" xfId="0" applyFont="1" applyFill="1" applyBorder="1" applyAlignment="1">
      <alignment vertical="center"/>
    </xf>
    <xf numFmtId="0" fontId="28" fillId="5" borderId="30" xfId="0" applyFont="1" applyFill="1" applyBorder="1"/>
    <xf numFmtId="0" fontId="28" fillId="5" borderId="30" xfId="0" applyFont="1" applyFill="1" applyBorder="1" applyAlignment="1">
      <alignment vertical="center" wrapText="1"/>
    </xf>
    <xf numFmtId="0" fontId="28" fillId="5" borderId="30" xfId="0" applyFont="1" applyFill="1" applyBorder="1" applyAlignment="1">
      <alignment wrapText="1"/>
    </xf>
    <xf numFmtId="0" fontId="24" fillId="6" borderId="21" xfId="0" applyFont="1" applyFill="1" applyBorder="1" applyAlignment="1">
      <alignment vertical="center" wrapText="1"/>
    </xf>
    <xf numFmtId="165" fontId="24" fillId="6" borderId="1" xfId="12" applyNumberFormat="1" applyFont="1" applyFill="1" applyBorder="1" applyAlignment="1" applyProtection="1">
      <alignment vertical="center" wrapText="1"/>
    </xf>
    <xf numFmtId="165" fontId="24" fillId="6" borderId="34" xfId="12" applyNumberFormat="1" applyFont="1" applyFill="1" applyBorder="1" applyAlignment="1" applyProtection="1">
      <alignment vertical="center" wrapText="1"/>
    </xf>
    <xf numFmtId="164" fontId="24" fillId="6" borderId="49" xfId="11" applyNumberFormat="1" applyFont="1" applyFill="1" applyBorder="1" applyAlignment="1" applyProtection="1">
      <alignment vertical="center" wrapText="1"/>
    </xf>
    <xf numFmtId="164" fontId="24" fillId="6" borderId="50" xfId="11" applyNumberFormat="1" applyFont="1" applyFill="1" applyBorder="1" applyAlignment="1" applyProtection="1">
      <alignment vertical="center" wrapText="1"/>
    </xf>
    <xf numFmtId="165" fontId="27" fillId="5" borderId="52" xfId="12" applyNumberFormat="1" applyFont="1" applyFill="1" applyBorder="1" applyAlignment="1" applyProtection="1">
      <alignment vertical="center" wrapText="1"/>
    </xf>
    <xf numFmtId="0" fontId="27" fillId="5" borderId="53" xfId="0" applyFont="1" applyFill="1" applyBorder="1" applyAlignment="1">
      <alignment vertical="center" wrapText="1"/>
    </xf>
    <xf numFmtId="0" fontId="9" fillId="0" borderId="23" xfId="0" applyFont="1" applyBorder="1"/>
    <xf numFmtId="0" fontId="14" fillId="0" borderId="53" xfId="1" applyFont="1" applyBorder="1" applyAlignment="1">
      <alignment vertical="center"/>
    </xf>
    <xf numFmtId="0" fontId="40" fillId="5" borderId="18" xfId="1" applyFont="1" applyFill="1" applyBorder="1"/>
    <xf numFmtId="0" fontId="11" fillId="0" borderId="0" xfId="9" applyProtection="1">
      <protection hidden="1"/>
    </xf>
    <xf numFmtId="49" fontId="10" fillId="0" borderId="0" xfId="13" applyNumberFormat="1" applyFont="1" applyAlignment="1" applyProtection="1">
      <alignment horizontal="left" vertical="center"/>
      <protection hidden="1"/>
    </xf>
    <xf numFmtId="0" fontId="15" fillId="0" borderId="0" xfId="9" applyFont="1" applyProtection="1">
      <protection hidden="1"/>
    </xf>
    <xf numFmtId="0" fontId="11" fillId="0" borderId="0" xfId="9"/>
    <xf numFmtId="49" fontId="4" fillId="8" borderId="0" xfId="13" applyNumberFormat="1" applyFont="1" applyFill="1" applyAlignment="1" applyProtection="1">
      <alignment horizontal="left" vertical="center"/>
      <protection hidden="1"/>
    </xf>
    <xf numFmtId="49" fontId="41" fillId="8" borderId="0" xfId="13" applyNumberFormat="1" applyFont="1" applyFill="1" applyAlignment="1" applyProtection="1">
      <alignment horizontal="left" vertical="center"/>
      <protection hidden="1"/>
    </xf>
    <xf numFmtId="0" fontId="42" fillId="9" borderId="0" xfId="13" applyFont="1" applyFill="1" applyProtection="1">
      <protection hidden="1"/>
    </xf>
    <xf numFmtId="0" fontId="42" fillId="0" borderId="0" xfId="13" applyFont="1" applyProtection="1">
      <protection hidden="1"/>
    </xf>
    <xf numFmtId="1" fontId="11" fillId="0" borderId="0" xfId="9" applyNumberFormat="1" applyProtection="1">
      <protection hidden="1"/>
    </xf>
    <xf numFmtId="0" fontId="43" fillId="0" borderId="0" xfId="9" applyFont="1" applyProtection="1">
      <protection hidden="1"/>
    </xf>
    <xf numFmtId="49" fontId="44" fillId="0" borderId="0" xfId="13" applyNumberFormat="1" applyFont="1" applyAlignment="1" applyProtection="1">
      <alignment horizontal="left" vertical="center"/>
      <protection hidden="1"/>
    </xf>
    <xf numFmtId="0" fontId="45" fillId="0" borderId="0" xfId="9" applyFont="1" applyAlignment="1">
      <alignment horizontal="left"/>
    </xf>
    <xf numFmtId="0" fontId="45" fillId="0" borderId="0" xfId="9" applyFont="1"/>
    <xf numFmtId="0" fontId="4" fillId="8" borderId="0" xfId="9" applyFont="1" applyFill="1" applyAlignment="1">
      <alignment wrapText="1"/>
    </xf>
    <xf numFmtId="0" fontId="4" fillId="8" borderId="0" xfId="7" applyFont="1" applyFill="1" applyProtection="1">
      <protection hidden="1"/>
    </xf>
    <xf numFmtId="49" fontId="10" fillId="0" borderId="0" xfId="13" applyNumberFormat="1" applyFont="1" applyAlignment="1" applyProtection="1">
      <alignment horizontal="left" vertical="center"/>
      <protection locked="0"/>
    </xf>
    <xf numFmtId="49" fontId="4" fillId="8" borderId="0" xfId="2" applyNumberFormat="1" applyFont="1" applyFill="1" applyAlignment="1" applyProtection="1">
      <alignment wrapText="1"/>
    </xf>
    <xf numFmtId="0" fontId="24" fillId="6" borderId="56" xfId="0" applyFont="1" applyFill="1" applyBorder="1" applyAlignment="1">
      <alignment vertical="center" wrapText="1"/>
    </xf>
    <xf numFmtId="165" fontId="24" fillId="6" borderId="64" xfId="12" applyNumberFormat="1" applyFont="1" applyFill="1" applyBorder="1" applyAlignment="1" applyProtection="1">
      <alignment vertical="center" wrapText="1"/>
    </xf>
    <xf numFmtId="164" fontId="24" fillId="6" borderId="65" xfId="11" applyNumberFormat="1" applyFont="1" applyFill="1" applyBorder="1" applyAlignment="1" applyProtection="1">
      <alignment vertical="center" wrapText="1"/>
    </xf>
    <xf numFmtId="0" fontId="24" fillId="5" borderId="21" xfId="0" applyFont="1" applyFill="1" applyBorder="1" applyAlignment="1">
      <alignment vertical="center" wrapText="1"/>
    </xf>
    <xf numFmtId="165" fontId="27" fillId="5" borderId="34" xfId="12" applyNumberFormat="1" applyFont="1" applyFill="1" applyBorder="1" applyAlignment="1" applyProtection="1">
      <alignment vertical="center" wrapText="1"/>
    </xf>
    <xf numFmtId="165" fontId="27" fillId="5" borderId="49" xfId="12" applyNumberFormat="1" applyFont="1" applyFill="1" applyBorder="1" applyAlignment="1" applyProtection="1">
      <alignment vertical="center" wrapText="1"/>
    </xf>
    <xf numFmtId="0" fontId="24" fillId="6" borderId="63" xfId="0" applyFont="1" applyFill="1" applyBorder="1" applyAlignment="1">
      <alignment vertical="center" wrapText="1"/>
    </xf>
    <xf numFmtId="165" fontId="24" fillId="6" borderId="44" xfId="12" applyNumberFormat="1" applyFont="1" applyFill="1" applyBorder="1" applyAlignment="1" applyProtection="1">
      <alignment vertical="center" wrapText="1"/>
    </xf>
    <xf numFmtId="164" fontId="24" fillId="6" borderId="51" xfId="11" applyNumberFormat="1" applyFont="1" applyFill="1" applyBorder="1" applyAlignment="1" applyProtection="1">
      <alignment vertical="center" wrapText="1"/>
    </xf>
    <xf numFmtId="0" fontId="32" fillId="6" borderId="18" xfId="0" applyFont="1" applyFill="1" applyBorder="1" applyAlignment="1" applyProtection="1">
      <alignment horizontal="left" vertical="center" wrapText="1"/>
      <protection hidden="1"/>
    </xf>
    <xf numFmtId="49" fontId="0" fillId="0" borderId="0" xfId="0" applyNumberFormat="1" applyAlignment="1" applyProtection="1">
      <alignment vertical="top" wrapText="1"/>
      <protection locked="0"/>
    </xf>
    <xf numFmtId="3" fontId="38" fillId="0" borderId="0" xfId="12" applyNumberFormat="1" applyFont="1" applyBorder="1" applyAlignment="1" applyProtection="1">
      <alignment vertical="top"/>
      <protection locked="0"/>
    </xf>
    <xf numFmtId="165" fontId="0" fillId="0" borderId="0" xfId="12" applyNumberFormat="1" applyFont="1" applyBorder="1" applyAlignment="1" applyProtection="1">
      <alignment vertical="top"/>
      <protection locked="0"/>
    </xf>
    <xf numFmtId="0" fontId="0" fillId="0" borderId="0" xfId="0" applyAlignment="1">
      <alignment vertical="top"/>
    </xf>
    <xf numFmtId="165" fontId="38" fillId="0" borderId="0" xfId="0" applyNumberFormat="1" applyFont="1" applyAlignment="1">
      <alignment vertical="top"/>
    </xf>
    <xf numFmtId="3" fontId="38" fillId="0" borderId="0" xfId="12" applyNumberFormat="1" applyFont="1" applyAlignment="1" applyProtection="1">
      <alignment vertical="top"/>
      <protection locked="0"/>
    </xf>
    <xf numFmtId="165" fontId="0" fillId="0" borderId="0" xfId="12" applyNumberFormat="1" applyFont="1" applyAlignment="1" applyProtection="1">
      <alignment vertical="top"/>
      <protection locked="0"/>
    </xf>
    <xf numFmtId="165" fontId="0" fillId="0" borderId="0" xfId="0" applyNumberFormat="1" applyAlignment="1">
      <alignment vertical="top"/>
    </xf>
    <xf numFmtId="0" fontId="24" fillId="5" borderId="30" xfId="0" applyFont="1" applyFill="1" applyBorder="1" applyAlignment="1">
      <alignment horizontal="center" vertical="center" wrapText="1"/>
    </xf>
    <xf numFmtId="0" fontId="24" fillId="5" borderId="30" xfId="0" applyFont="1" applyFill="1" applyBorder="1" applyAlignment="1">
      <alignment horizontal="center" vertical="center"/>
    </xf>
    <xf numFmtId="0" fontId="24" fillId="5" borderId="30" xfId="0" applyFont="1" applyFill="1" applyBorder="1" applyAlignment="1">
      <alignment vertical="center"/>
    </xf>
    <xf numFmtId="0" fontId="30" fillId="5" borderId="35" xfId="1" applyFont="1" applyFill="1" applyBorder="1" applyAlignment="1">
      <alignment horizontal="left" vertical="center" wrapText="1"/>
    </xf>
    <xf numFmtId="0" fontId="51" fillId="5" borderId="0" xfId="1" applyFont="1" applyFill="1" applyAlignment="1">
      <alignment horizontal="center" vertical="center" wrapText="1"/>
    </xf>
    <xf numFmtId="0" fontId="11" fillId="5" borderId="58" xfId="1" applyFont="1" applyFill="1" applyBorder="1" applyAlignment="1">
      <alignment vertical="center" wrapText="1"/>
    </xf>
    <xf numFmtId="0" fontId="13" fillId="0" borderId="70" xfId="1" applyFont="1" applyBorder="1" applyAlignment="1">
      <alignment vertical="center" wrapText="1"/>
    </xf>
    <xf numFmtId="0" fontId="13" fillId="7" borderId="70" xfId="1" applyFont="1" applyFill="1" applyBorder="1" applyAlignment="1">
      <alignment vertical="center" wrapText="1"/>
    </xf>
    <xf numFmtId="3" fontId="15" fillId="2" borderId="48" xfId="1" applyNumberFormat="1" applyFont="1" applyFill="1" applyBorder="1" applyAlignment="1">
      <alignment vertical="center" wrapText="1"/>
    </xf>
    <xf numFmtId="0" fontId="14" fillId="0" borderId="10" xfId="1" applyFont="1" applyBorder="1" applyAlignment="1" applyProtection="1">
      <alignment vertical="center"/>
      <protection locked="0"/>
    </xf>
    <xf numFmtId="0" fontId="14" fillId="7" borderId="10" xfId="1" applyFont="1" applyFill="1" applyBorder="1" applyAlignment="1" applyProtection="1">
      <alignment vertical="center"/>
      <protection locked="0"/>
    </xf>
    <xf numFmtId="0" fontId="11" fillId="5" borderId="72" xfId="1" applyFont="1" applyFill="1" applyBorder="1" applyAlignment="1">
      <alignment vertical="center"/>
    </xf>
    <xf numFmtId="3" fontId="14" fillId="0" borderId="73" xfId="1" applyNumberFormat="1" applyFont="1" applyBorder="1" applyAlignment="1">
      <alignment vertical="center"/>
    </xf>
    <xf numFmtId="0" fontId="23" fillId="0" borderId="0" xfId="1" applyFont="1"/>
    <xf numFmtId="0" fontId="51" fillId="5" borderId="74" xfId="1" applyFont="1" applyFill="1" applyBorder="1" applyAlignment="1">
      <alignment horizontal="center" vertical="center" wrapText="1"/>
    </xf>
    <xf numFmtId="0" fontId="5" fillId="5" borderId="29" xfId="1" applyFont="1" applyFill="1" applyBorder="1" applyAlignment="1">
      <alignment horizontal="center" vertical="center" wrapText="1"/>
    </xf>
    <xf numFmtId="0" fontId="5" fillId="5" borderId="30" xfId="1" applyFont="1" applyFill="1" applyBorder="1" applyAlignment="1">
      <alignment horizontal="center" vertical="center" wrapText="1"/>
    </xf>
    <xf numFmtId="0" fontId="5" fillId="5" borderId="27" xfId="1" applyFont="1" applyFill="1" applyBorder="1" applyAlignment="1">
      <alignment horizontal="center" vertical="center" wrapText="1"/>
    </xf>
    <xf numFmtId="0" fontId="5" fillId="5" borderId="18" xfId="1" applyFont="1" applyFill="1" applyBorder="1" applyAlignment="1">
      <alignment horizontal="center" vertical="center" wrapText="1"/>
    </xf>
    <xf numFmtId="0" fontId="5" fillId="5" borderId="77" xfId="1" applyFont="1" applyFill="1" applyBorder="1" applyAlignment="1">
      <alignment horizontal="center" vertical="center" wrapText="1"/>
    </xf>
    <xf numFmtId="0" fontId="5" fillId="5" borderId="79" xfId="1" applyFont="1" applyFill="1" applyBorder="1" applyAlignment="1">
      <alignment horizontal="center" vertical="center" wrapText="1"/>
    </xf>
    <xf numFmtId="0" fontId="4" fillId="0" borderId="0" xfId="0" applyFont="1"/>
    <xf numFmtId="0" fontId="4" fillId="11" borderId="31" xfId="1" applyFont="1" applyFill="1" applyBorder="1" applyAlignment="1">
      <alignment horizontal="left" vertical="center" wrapText="1"/>
    </xf>
    <xf numFmtId="0" fontId="5" fillId="11" borderId="46" xfId="1" applyFont="1" applyFill="1" applyBorder="1" applyAlignment="1">
      <alignment horizontal="center" vertical="center" wrapText="1"/>
    </xf>
    <xf numFmtId="0" fontId="5" fillId="11" borderId="47" xfId="1" applyFont="1" applyFill="1" applyBorder="1" applyAlignment="1">
      <alignment horizontal="center" vertical="center" wrapText="1"/>
    </xf>
    <xf numFmtId="0" fontId="14" fillId="0" borderId="63" xfId="1" applyFont="1" applyBorder="1" applyAlignment="1" applyProtection="1">
      <alignment vertical="center"/>
      <protection locked="0"/>
    </xf>
    <xf numFmtId="3" fontId="14" fillId="0" borderId="28" xfId="1" applyNumberFormat="1" applyFont="1" applyBorder="1" applyAlignment="1">
      <alignment vertical="center"/>
    </xf>
    <xf numFmtId="3" fontId="14" fillId="0" borderId="80" xfId="1" applyNumberFormat="1" applyFont="1" applyBorder="1" applyAlignment="1">
      <alignment vertical="center"/>
    </xf>
    <xf numFmtId="0" fontId="13" fillId="0" borderId="80" xfId="1" applyFont="1" applyBorder="1" applyAlignment="1">
      <alignment vertical="center" wrapText="1"/>
    </xf>
    <xf numFmtId="0" fontId="53" fillId="2" borderId="60" xfId="1" applyFont="1" applyFill="1" applyBorder="1" applyAlignment="1">
      <alignment vertical="center" wrapText="1"/>
    </xf>
    <xf numFmtId="0" fontId="52" fillId="0" borderId="30" xfId="1" applyFont="1" applyBorder="1" applyAlignment="1">
      <alignment wrapText="1"/>
    </xf>
    <xf numFmtId="0" fontId="52" fillId="0" borderId="28" xfId="1" applyFont="1" applyBorder="1"/>
    <xf numFmtId="0" fontId="30" fillId="5" borderId="61" xfId="1" applyFont="1" applyFill="1" applyBorder="1" applyAlignment="1">
      <alignment horizontal="center" vertical="center" wrapText="1"/>
    </xf>
    <xf numFmtId="0" fontId="41" fillId="5" borderId="62" xfId="1" applyFont="1" applyFill="1" applyBorder="1" applyAlignment="1">
      <alignment horizontal="center" vertical="center"/>
    </xf>
    <xf numFmtId="0" fontId="41" fillId="5" borderId="61" xfId="1" applyFont="1" applyFill="1" applyBorder="1" applyAlignment="1">
      <alignment horizontal="center" vertical="center"/>
    </xf>
    <xf numFmtId="0" fontId="39" fillId="0" borderId="0" xfId="0" applyFont="1" applyAlignment="1">
      <alignment horizontal="right"/>
    </xf>
    <xf numFmtId="0" fontId="23" fillId="5" borderId="0" xfId="1" applyFont="1" applyFill="1" applyAlignment="1">
      <alignment horizontal="right"/>
    </xf>
    <xf numFmtId="167" fontId="55" fillId="7" borderId="66" xfId="1" applyNumberFormat="1" applyFont="1" applyFill="1" applyBorder="1" applyAlignment="1" applyProtection="1">
      <alignment horizontal="center" vertical="center"/>
      <protection locked="0"/>
    </xf>
    <xf numFmtId="0" fontId="1" fillId="5" borderId="0" xfId="1" applyFill="1"/>
    <xf numFmtId="0" fontId="23" fillId="5" borderId="0" xfId="1" applyFont="1" applyFill="1"/>
    <xf numFmtId="10" fontId="23" fillId="5" borderId="0" xfId="1" applyNumberFormat="1" applyFont="1" applyFill="1" applyAlignment="1">
      <alignment horizontal="right"/>
    </xf>
    <xf numFmtId="164" fontId="1" fillId="5" borderId="0" xfId="1" applyNumberFormat="1" applyFill="1" applyAlignment="1">
      <alignment horizontal="center"/>
    </xf>
    <xf numFmtId="3" fontId="14" fillId="0" borderId="10" xfId="1" applyNumberFormat="1" applyFont="1" applyBorder="1" applyAlignment="1" applyProtection="1">
      <alignment vertical="center"/>
      <protection locked="0"/>
    </xf>
    <xf numFmtId="3" fontId="14" fillId="7" borderId="10" xfId="1" applyNumberFormat="1" applyFont="1" applyFill="1" applyBorder="1" applyAlignment="1" applyProtection="1">
      <alignment vertical="center"/>
      <protection locked="0"/>
    </xf>
    <xf numFmtId="3" fontId="14" fillId="0" borderId="63" xfId="1" applyNumberFormat="1" applyFont="1" applyBorder="1" applyAlignment="1" applyProtection="1">
      <alignment vertical="center"/>
      <protection locked="0"/>
    </xf>
    <xf numFmtId="3" fontId="52" fillId="2" borderId="48" xfId="1" applyNumberFormat="1" applyFont="1" applyFill="1" applyBorder="1" applyAlignment="1">
      <alignment vertical="center" wrapText="1"/>
    </xf>
    <xf numFmtId="0" fontId="38" fillId="0" borderId="1" xfId="1" applyFont="1" applyBorder="1" applyAlignment="1" applyProtection="1">
      <alignment horizontal="left" vertical="center" wrapText="1"/>
      <protection locked="0"/>
    </xf>
    <xf numFmtId="3" fontId="38" fillId="0" borderId="1" xfId="1" applyNumberFormat="1" applyFont="1" applyBorder="1" applyAlignment="1" applyProtection="1">
      <alignment horizontal="right" vertical="center"/>
      <protection locked="0"/>
    </xf>
    <xf numFmtId="0" fontId="5" fillId="5" borderId="30" xfId="1" applyFont="1" applyFill="1" applyBorder="1" applyAlignment="1">
      <alignment vertical="center" wrapText="1"/>
    </xf>
    <xf numFmtId="0" fontId="5" fillId="5" borderId="78" xfId="1" applyFont="1" applyFill="1" applyBorder="1" applyAlignment="1">
      <alignment horizontal="center" vertical="center" wrapText="1"/>
    </xf>
    <xf numFmtId="0" fontId="5" fillId="5" borderId="86" xfId="1" applyFont="1" applyFill="1" applyBorder="1" applyAlignment="1">
      <alignment horizontal="center" vertical="center" wrapText="1"/>
    </xf>
    <xf numFmtId="0" fontId="5" fillId="10" borderId="29" xfId="1" applyFont="1" applyFill="1" applyBorder="1" applyAlignment="1">
      <alignment horizontal="center" vertical="center" wrapText="1"/>
    </xf>
    <xf numFmtId="0" fontId="5" fillId="5" borderId="9" xfId="1" applyFont="1" applyFill="1" applyBorder="1" applyAlignment="1">
      <alignment horizontal="center" vertical="center"/>
    </xf>
    <xf numFmtId="0" fontId="5" fillId="5" borderId="43" xfId="1" applyFont="1" applyFill="1" applyBorder="1" applyAlignment="1">
      <alignment horizontal="center" vertical="center" wrapText="1"/>
    </xf>
    <xf numFmtId="0" fontId="5" fillId="5" borderId="9" xfId="1" applyFont="1" applyFill="1" applyBorder="1" applyAlignment="1">
      <alignment horizontal="center" vertical="center" wrapText="1"/>
    </xf>
    <xf numFmtId="3" fontId="38" fillId="2" borderId="1" xfId="10" applyNumberFormat="1" applyFont="1" applyFill="1" applyBorder="1" applyAlignment="1" applyProtection="1">
      <alignment horizontal="right" vertical="center"/>
      <protection locked="0"/>
    </xf>
    <xf numFmtId="14" fontId="56" fillId="2" borderId="1" xfId="1" applyNumberFormat="1" applyFont="1" applyFill="1" applyBorder="1" applyAlignment="1" applyProtection="1">
      <alignment horizontal="center" vertical="center" wrapText="1"/>
      <protection locked="0"/>
    </xf>
    <xf numFmtId="3" fontId="38" fillId="2" borderId="1" xfId="10" applyNumberFormat="1" applyFont="1" applyFill="1" applyBorder="1" applyAlignment="1" applyProtection="1">
      <alignment horizontal="center" vertical="center"/>
      <protection locked="0"/>
    </xf>
    <xf numFmtId="14" fontId="38" fillId="0" borderId="1" xfId="1" applyNumberFormat="1" applyFont="1" applyBorder="1" applyAlignment="1" applyProtection="1">
      <alignment horizontal="center" vertical="center"/>
      <protection locked="0"/>
    </xf>
    <xf numFmtId="0" fontId="38" fillId="0" borderId="1" xfId="1" applyFont="1" applyBorder="1" applyAlignment="1" applyProtection="1">
      <alignment horizontal="center" vertical="center" wrapText="1"/>
      <protection locked="0"/>
    </xf>
    <xf numFmtId="0" fontId="56" fillId="0" borderId="1" xfId="1" applyFont="1" applyBorder="1" applyAlignment="1" applyProtection="1">
      <alignment horizontal="center" vertical="center"/>
      <protection locked="0"/>
    </xf>
    <xf numFmtId="0" fontId="38" fillId="0" borderId="1" xfId="1" applyFont="1" applyBorder="1" applyAlignment="1" applyProtection="1">
      <alignment horizontal="center" vertical="center"/>
      <protection locked="0"/>
    </xf>
    <xf numFmtId="14" fontId="56" fillId="2" borderId="1" xfId="1" applyNumberFormat="1" applyFont="1" applyFill="1" applyBorder="1" applyAlignment="1" applyProtection="1">
      <alignment horizontal="center" vertical="center"/>
      <protection locked="0"/>
    </xf>
    <xf numFmtId="0" fontId="14" fillId="0" borderId="50" xfId="1" applyFont="1" applyBorder="1" applyAlignment="1" applyProtection="1">
      <alignment horizontal="center" vertical="center"/>
      <protection locked="0"/>
    </xf>
    <xf numFmtId="0" fontId="14" fillId="7" borderId="50" xfId="1" applyFont="1" applyFill="1" applyBorder="1" applyAlignment="1" applyProtection="1">
      <alignment horizontal="center" vertical="center"/>
      <protection locked="0"/>
    </xf>
    <xf numFmtId="0" fontId="14" fillId="0" borderId="51" xfId="1" applyFont="1" applyBorder="1" applyAlignment="1" applyProtection="1">
      <alignment horizontal="center" vertical="center"/>
      <protection locked="0"/>
    </xf>
    <xf numFmtId="0" fontId="14" fillId="0" borderId="1" xfId="1" applyFont="1" applyBorder="1" applyAlignment="1" applyProtection="1">
      <alignment horizontal="center" vertical="top"/>
      <protection locked="0"/>
    </xf>
    <xf numFmtId="0" fontId="14" fillId="0" borderId="76" xfId="1" applyFont="1" applyBorder="1" applyAlignment="1" applyProtection="1">
      <alignment horizontal="center" vertical="top"/>
      <protection locked="0"/>
    </xf>
    <xf numFmtId="3" fontId="4" fillId="0" borderId="87" xfId="1" applyNumberFormat="1" applyFont="1" applyBorder="1" applyAlignment="1" applyProtection="1">
      <alignment vertical="center" wrapText="1"/>
      <protection locked="0"/>
    </xf>
    <xf numFmtId="3" fontId="4" fillId="0" borderId="88" xfId="1" applyNumberFormat="1" applyFont="1" applyBorder="1" applyAlignment="1" applyProtection="1">
      <alignment vertical="center" wrapText="1"/>
      <protection locked="0"/>
    </xf>
    <xf numFmtId="3" fontId="4" fillId="0" borderId="89" xfId="1" applyNumberFormat="1" applyFont="1" applyBorder="1" applyAlignment="1" applyProtection="1">
      <alignment vertical="center" wrapText="1"/>
      <protection locked="0"/>
    </xf>
    <xf numFmtId="3" fontId="4" fillId="0" borderId="90" xfId="1" applyNumberFormat="1" applyFont="1" applyBorder="1" applyAlignment="1" applyProtection="1">
      <alignment vertical="center" wrapText="1"/>
      <protection locked="0"/>
    </xf>
    <xf numFmtId="3" fontId="4" fillId="0" borderId="91" xfId="1" applyNumberFormat="1" applyFont="1" applyBorder="1" applyAlignment="1" applyProtection="1">
      <alignment vertical="center" wrapText="1"/>
      <protection locked="0"/>
    </xf>
    <xf numFmtId="3" fontId="4" fillId="0" borderId="92" xfId="1" applyNumberFormat="1" applyFont="1" applyBorder="1" applyAlignment="1" applyProtection="1">
      <alignment vertical="center" wrapText="1"/>
      <protection locked="0"/>
    </xf>
    <xf numFmtId="3" fontId="4" fillId="0" borderId="93" xfId="1" applyNumberFormat="1" applyFont="1" applyBorder="1" applyAlignment="1" applyProtection="1">
      <alignment vertical="center" wrapText="1"/>
      <protection locked="0"/>
    </xf>
    <xf numFmtId="3" fontId="4" fillId="0" borderId="94" xfId="1" applyNumberFormat="1" applyFont="1" applyBorder="1" applyAlignment="1" applyProtection="1">
      <alignment vertical="center" wrapText="1"/>
      <protection locked="0"/>
    </xf>
    <xf numFmtId="3" fontId="4" fillId="0" borderId="95" xfId="1" applyNumberFormat="1" applyFont="1" applyBorder="1" applyAlignment="1" applyProtection="1">
      <alignment vertical="center" wrapText="1"/>
      <protection locked="0"/>
    </xf>
    <xf numFmtId="0" fontId="4" fillId="0" borderId="96" xfId="1" applyFont="1" applyBorder="1" applyAlignment="1" applyProtection="1">
      <alignment vertical="center" wrapText="1"/>
      <protection locked="0"/>
    </xf>
    <xf numFmtId="0" fontId="4" fillId="0" borderId="93" xfId="1" applyFont="1" applyBorder="1" applyAlignment="1" applyProtection="1">
      <alignment vertical="center" wrapText="1"/>
      <protection locked="0"/>
    </xf>
    <xf numFmtId="0" fontId="6" fillId="0" borderId="97" xfId="1" applyFont="1" applyBorder="1" applyAlignment="1">
      <alignment vertical="center" wrapText="1"/>
    </xf>
    <xf numFmtId="0" fontId="6" fillId="0" borderId="98" xfId="1" applyFont="1" applyBorder="1" applyAlignment="1">
      <alignment vertical="center" wrapText="1"/>
    </xf>
    <xf numFmtId="0" fontId="6" fillId="0" borderId="99" xfId="1" applyFont="1" applyBorder="1" applyAlignment="1">
      <alignment vertical="center" wrapText="1"/>
    </xf>
    <xf numFmtId="0" fontId="4" fillId="11" borderId="100" xfId="1" applyFont="1" applyFill="1" applyBorder="1" applyAlignment="1">
      <alignment horizontal="left" vertical="center" wrapText="1"/>
    </xf>
    <xf numFmtId="3" fontId="4" fillId="0" borderId="101" xfId="1" applyNumberFormat="1" applyFont="1" applyBorder="1" applyAlignment="1">
      <alignment horizontal="right" vertical="center" wrapText="1"/>
    </xf>
    <xf numFmtId="3" fontId="4" fillId="0" borderId="102" xfId="1" applyNumberFormat="1" applyFont="1" applyBorder="1" applyAlignment="1">
      <alignment horizontal="right" vertical="center" wrapText="1"/>
    </xf>
    <xf numFmtId="3" fontId="4" fillId="0" borderId="103" xfId="1" applyNumberFormat="1" applyFont="1" applyBorder="1" applyAlignment="1">
      <alignment horizontal="right" vertical="center" wrapText="1"/>
    </xf>
    <xf numFmtId="0" fontId="4" fillId="0" borderId="104" xfId="1" applyFont="1" applyBorder="1" applyAlignment="1" applyProtection="1">
      <alignment vertical="center" wrapText="1"/>
      <protection locked="0"/>
    </xf>
    <xf numFmtId="0" fontId="4" fillId="0" borderId="105" xfId="1" applyFont="1" applyBorder="1" applyAlignment="1" applyProtection="1">
      <alignment vertical="center" wrapText="1"/>
      <protection locked="0"/>
    </xf>
    <xf numFmtId="0" fontId="5" fillId="10" borderId="107" xfId="1" applyFont="1" applyFill="1" applyBorder="1" applyAlignment="1">
      <alignment horizontal="center" vertical="center" wrapText="1"/>
    </xf>
    <xf numFmtId="0" fontId="4" fillId="10" borderId="106" xfId="1" applyFont="1" applyFill="1" applyBorder="1" applyAlignment="1">
      <alignment vertical="center" wrapText="1"/>
    </xf>
    <xf numFmtId="0" fontId="14" fillId="0" borderId="73" xfId="1" applyFont="1" applyBorder="1" applyAlignment="1">
      <alignment vertical="top"/>
    </xf>
    <xf numFmtId="0" fontId="13" fillId="0" borderId="73" xfId="1" applyFont="1" applyBorder="1" applyAlignment="1">
      <alignment vertical="top" wrapText="1"/>
    </xf>
    <xf numFmtId="0" fontId="14" fillId="0" borderId="108" xfId="1" applyFont="1" applyBorder="1" applyAlignment="1">
      <alignment vertical="top"/>
    </xf>
    <xf numFmtId="0" fontId="51" fillId="5" borderId="16" xfId="1" applyFont="1" applyFill="1" applyBorder="1" applyAlignment="1">
      <alignment horizontal="center" vertical="center" wrapText="1"/>
    </xf>
    <xf numFmtId="0" fontId="14" fillId="0" borderId="10" xfId="1" applyFont="1" applyBorder="1" applyAlignment="1" applyProtection="1">
      <alignment vertical="top"/>
      <protection locked="0"/>
    </xf>
    <xf numFmtId="3" fontId="11" fillId="0" borderId="10" xfId="1" applyNumberFormat="1" applyFont="1" applyBorder="1" applyAlignment="1" applyProtection="1">
      <alignment vertical="top"/>
      <protection locked="0"/>
    </xf>
    <xf numFmtId="0" fontId="14" fillId="0" borderId="71" xfId="1" applyFont="1" applyBorder="1" applyAlignment="1" applyProtection="1">
      <alignment vertical="top"/>
      <protection locked="0"/>
    </xf>
    <xf numFmtId="3" fontId="14" fillId="7" borderId="73" xfId="1" applyNumberFormat="1" applyFont="1" applyFill="1" applyBorder="1" applyAlignment="1">
      <alignment vertical="center"/>
    </xf>
    <xf numFmtId="0" fontId="3" fillId="0" borderId="0" xfId="2" applyFont="1" applyAlignment="1" applyProtection="1">
      <alignment horizontal="center"/>
    </xf>
    <xf numFmtId="0" fontId="14" fillId="0" borderId="109" xfId="1" applyFont="1" applyBorder="1" applyAlignment="1">
      <alignment vertical="top"/>
    </xf>
    <xf numFmtId="0" fontId="14" fillId="0" borderId="110" xfId="1" applyFont="1" applyBorder="1" applyAlignment="1" applyProtection="1">
      <alignment vertical="top"/>
      <protection locked="0"/>
    </xf>
    <xf numFmtId="0" fontId="14" fillId="0" borderId="111" xfId="1" applyFont="1" applyBorder="1" applyAlignment="1" applyProtection="1">
      <alignment horizontal="center" vertical="top"/>
      <protection locked="0"/>
    </xf>
    <xf numFmtId="0" fontId="4" fillId="0" borderId="0" xfId="9" applyFont="1" applyProtection="1">
      <protection hidden="1"/>
    </xf>
    <xf numFmtId="49" fontId="10" fillId="0" borderId="0" xfId="9" applyNumberFormat="1" applyFont="1" applyAlignment="1" applyProtection="1">
      <alignment horizontal="center"/>
      <protection hidden="1"/>
    </xf>
    <xf numFmtId="166" fontId="35" fillId="6" borderId="17" xfId="0" applyNumberFormat="1" applyFont="1" applyFill="1" applyBorder="1" applyAlignment="1" applyProtection="1">
      <alignment horizontal="center" vertical="center"/>
      <protection locked="0"/>
    </xf>
    <xf numFmtId="166" fontId="35" fillId="6" borderId="18" xfId="0" applyNumberFormat="1" applyFont="1" applyFill="1" applyBorder="1" applyAlignment="1" applyProtection="1">
      <alignment horizontal="center" vertical="center"/>
      <protection locked="0"/>
    </xf>
    <xf numFmtId="0" fontId="34" fillId="5" borderId="17" xfId="0" applyFont="1" applyFill="1" applyBorder="1" applyAlignment="1">
      <alignment horizontal="center"/>
    </xf>
    <xf numFmtId="0" fontId="34" fillId="5" borderId="27" xfId="0" applyFont="1" applyFill="1" applyBorder="1" applyAlignment="1">
      <alignment horizontal="center"/>
    </xf>
    <xf numFmtId="0" fontId="34" fillId="5" borderId="18" xfId="0" applyFont="1" applyFill="1" applyBorder="1" applyAlignment="1">
      <alignment horizontal="center"/>
    </xf>
    <xf numFmtId="0" fontId="32" fillId="6" borderId="17" xfId="0" applyFont="1" applyFill="1" applyBorder="1" applyAlignment="1" applyProtection="1">
      <alignment horizontal="left" vertical="center" wrapText="1"/>
      <protection locked="0"/>
    </xf>
    <xf numFmtId="0" fontId="32" fillId="6" borderId="27" xfId="0" applyFont="1" applyFill="1" applyBorder="1" applyAlignment="1" applyProtection="1">
      <alignment horizontal="left" vertical="center" wrapText="1"/>
      <protection locked="0"/>
    </xf>
    <xf numFmtId="0" fontId="32" fillId="6" borderId="18" xfId="0" applyFont="1" applyFill="1" applyBorder="1" applyAlignment="1" applyProtection="1">
      <alignment horizontal="left" vertical="center" wrapText="1"/>
      <protection locked="0"/>
    </xf>
    <xf numFmtId="0" fontId="9" fillId="6" borderId="17" xfId="0" applyFont="1" applyFill="1" applyBorder="1" applyAlignment="1" applyProtection="1">
      <alignment horizontal="center" vertical="center"/>
      <protection locked="0"/>
    </xf>
    <xf numFmtId="0" fontId="0" fillId="6" borderId="18" xfId="0" applyFill="1" applyBorder="1" applyAlignment="1" applyProtection="1">
      <alignment horizontal="center" vertical="center"/>
      <protection locked="0"/>
    </xf>
    <xf numFmtId="0" fontId="36" fillId="5" borderId="17" xfId="0" applyFont="1" applyFill="1" applyBorder="1" applyAlignment="1">
      <alignment horizontal="left" vertical="center" wrapText="1"/>
    </xf>
    <xf numFmtId="0" fontId="36" fillId="5" borderId="27" xfId="0" applyFont="1" applyFill="1" applyBorder="1" applyAlignment="1">
      <alignment horizontal="left" vertical="center" wrapText="1"/>
    </xf>
    <xf numFmtId="0" fontId="36" fillId="5" borderId="18" xfId="0" applyFont="1" applyFill="1" applyBorder="1" applyAlignment="1">
      <alignment horizontal="left" vertical="center" wrapText="1"/>
    </xf>
    <xf numFmtId="0" fontId="28" fillId="5" borderId="17" xfId="0" applyFont="1" applyFill="1" applyBorder="1" applyAlignment="1">
      <alignment horizontal="left" vertical="center" wrapText="1"/>
    </xf>
    <xf numFmtId="0" fontId="28" fillId="5" borderId="18" xfId="0" applyFont="1" applyFill="1" applyBorder="1" applyAlignment="1">
      <alignment horizontal="left" vertical="center" wrapText="1"/>
    </xf>
    <xf numFmtId="0" fontId="28" fillId="5" borderId="17" xfId="0" applyFont="1" applyFill="1" applyBorder="1" applyAlignment="1">
      <alignment horizontal="left" vertical="center"/>
    </xf>
    <xf numFmtId="0" fontId="28" fillId="5" borderId="18" xfId="0" applyFont="1" applyFill="1" applyBorder="1" applyAlignment="1">
      <alignment horizontal="left" vertical="center"/>
    </xf>
    <xf numFmtId="0" fontId="28" fillId="5" borderId="27" xfId="0" applyFont="1" applyFill="1" applyBorder="1" applyAlignment="1">
      <alignment horizontal="left" vertical="center" wrapText="1"/>
    </xf>
    <xf numFmtId="0" fontId="28" fillId="5" borderId="27" xfId="0" applyFont="1" applyFill="1" applyBorder="1" applyAlignment="1">
      <alignment horizontal="left" vertical="center"/>
    </xf>
    <xf numFmtId="0" fontId="28" fillId="5" borderId="17" xfId="0" applyFont="1" applyFill="1" applyBorder="1" applyAlignment="1">
      <alignment vertical="center" wrapText="1"/>
    </xf>
    <xf numFmtId="0" fontId="28" fillId="5" borderId="18" xfId="0" applyFont="1" applyFill="1" applyBorder="1" applyAlignment="1">
      <alignment vertical="center" wrapText="1"/>
    </xf>
    <xf numFmtId="0" fontId="33" fillId="6" borderId="17" xfId="0" applyFont="1" applyFill="1" applyBorder="1" applyAlignment="1" applyProtection="1">
      <alignment horizontal="left" vertical="center" wrapText="1"/>
      <protection locked="0"/>
    </xf>
    <xf numFmtId="0" fontId="33" fillId="6" borderId="27" xfId="0" applyFont="1" applyFill="1" applyBorder="1" applyAlignment="1" applyProtection="1">
      <alignment horizontal="left" vertical="center" wrapText="1"/>
      <protection locked="0"/>
    </xf>
    <xf numFmtId="0" fontId="33" fillId="6" borderId="18" xfId="0" applyFont="1" applyFill="1" applyBorder="1" applyAlignment="1" applyProtection="1">
      <alignment horizontal="left" vertical="center" wrapText="1"/>
      <protection locked="0"/>
    </xf>
    <xf numFmtId="0" fontId="22" fillId="0" borderId="0" xfId="1" applyFont="1" applyAlignment="1">
      <alignment horizontal="center" vertical="top"/>
    </xf>
    <xf numFmtId="0" fontId="12" fillId="3" borderId="17" xfId="1" applyFont="1" applyFill="1" applyBorder="1" applyAlignment="1">
      <alignment horizontal="left" vertical="center" wrapText="1"/>
    </xf>
    <xf numFmtId="0" fontId="12" fillId="3" borderId="27" xfId="1" applyFont="1" applyFill="1" applyBorder="1" applyAlignment="1">
      <alignment horizontal="left" vertical="center" wrapText="1"/>
    </xf>
    <xf numFmtId="0" fontId="12" fillId="3" borderId="18" xfId="1" applyFont="1" applyFill="1" applyBorder="1" applyAlignment="1">
      <alignment horizontal="left" vertical="center" wrapText="1"/>
    </xf>
    <xf numFmtId="0" fontId="31" fillId="5" borderId="39" xfId="0" applyFont="1" applyFill="1" applyBorder="1" applyAlignment="1">
      <alignment horizontal="left" vertical="center" wrapText="1"/>
    </xf>
    <xf numFmtId="0" fontId="31" fillId="5" borderId="40" xfId="0" applyFont="1" applyFill="1" applyBorder="1" applyAlignment="1">
      <alignment horizontal="left" vertical="center" wrapText="1"/>
    </xf>
    <xf numFmtId="0" fontId="31" fillId="5" borderId="16" xfId="0" applyFont="1" applyFill="1" applyBorder="1" applyAlignment="1">
      <alignment horizontal="left" vertical="center" wrapText="1"/>
    </xf>
    <xf numFmtId="0" fontId="31" fillId="5" borderId="20" xfId="0" applyFont="1" applyFill="1" applyBorder="1" applyAlignment="1">
      <alignment horizontal="left" vertical="center" wrapText="1"/>
    </xf>
    <xf numFmtId="0" fontId="37" fillId="5" borderId="41" xfId="0" applyFont="1" applyFill="1" applyBorder="1" applyAlignment="1">
      <alignment horizontal="left" vertical="center" wrapText="1"/>
    </xf>
    <xf numFmtId="0" fontId="28" fillId="5" borderId="42" xfId="0" applyFont="1" applyFill="1" applyBorder="1" applyAlignment="1">
      <alignment horizontal="left" vertical="center" wrapText="1"/>
    </xf>
    <xf numFmtId="0" fontId="37" fillId="5" borderId="54" xfId="0" applyFont="1" applyFill="1" applyBorder="1" applyAlignment="1">
      <alignment horizontal="left" vertical="center" wrapText="1"/>
    </xf>
    <xf numFmtId="0" fontId="28" fillId="5" borderId="55" xfId="0" applyFont="1" applyFill="1" applyBorder="1" applyAlignment="1">
      <alignment horizontal="left" vertical="center" wrapText="1"/>
    </xf>
    <xf numFmtId="0" fontId="0" fillId="0" borderId="27" xfId="0" applyBorder="1" applyAlignment="1" applyProtection="1">
      <alignment horizontal="left" vertical="center" wrapText="1"/>
      <protection locked="0"/>
    </xf>
    <xf numFmtId="0" fontId="7" fillId="3" borderId="5" xfId="1" applyFont="1" applyFill="1" applyBorder="1" applyAlignment="1">
      <alignment vertical="center" wrapText="1"/>
    </xf>
    <xf numFmtId="0" fontId="7" fillId="3" borderId="4" xfId="1" applyFont="1" applyFill="1" applyBorder="1" applyAlignment="1">
      <alignment vertical="center" wrapText="1"/>
    </xf>
    <xf numFmtId="0" fontId="7" fillId="3" borderId="3" xfId="1" applyFont="1" applyFill="1" applyBorder="1" applyAlignment="1">
      <alignment vertical="center" wrapText="1"/>
    </xf>
    <xf numFmtId="0" fontId="6" fillId="5" borderId="35" xfId="1" applyFont="1" applyFill="1" applyBorder="1" applyAlignment="1">
      <alignment vertical="center" wrapText="1"/>
    </xf>
    <xf numFmtId="0" fontId="6" fillId="5" borderId="16" xfId="1" applyFont="1" applyFill="1" applyBorder="1" applyAlignment="1">
      <alignment vertical="center" wrapText="1"/>
    </xf>
    <xf numFmtId="0" fontId="6" fillId="5" borderId="20" xfId="1" applyFont="1" applyFill="1"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6" fillId="5" borderId="13" xfId="1" applyFont="1" applyFill="1"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2" fillId="10" borderId="68" xfId="2" applyFill="1" applyBorder="1" applyAlignment="1" applyProtection="1">
      <alignment vertical="center" wrapText="1"/>
    </xf>
    <xf numFmtId="0" fontId="0" fillId="0" borderId="69" xfId="0" applyBorder="1" applyAlignment="1">
      <alignment vertical="center" wrapText="1"/>
    </xf>
    <xf numFmtId="0" fontId="6" fillId="5" borderId="37" xfId="1" applyFont="1" applyFill="1" applyBorder="1" applyAlignment="1">
      <alignment vertical="center" wrapText="1"/>
    </xf>
    <xf numFmtId="0" fontId="6" fillId="5" borderId="38" xfId="1" applyFont="1" applyFill="1" applyBorder="1" applyAlignment="1">
      <alignment vertical="center" wrapText="1"/>
    </xf>
    <xf numFmtId="0" fontId="6" fillId="5" borderId="12" xfId="1" applyFont="1" applyFill="1" applyBorder="1" applyAlignment="1">
      <alignment vertical="center" wrapText="1"/>
    </xf>
    <xf numFmtId="0" fontId="6" fillId="5" borderId="14" xfId="1" applyFont="1" applyFill="1" applyBorder="1" applyAlignment="1">
      <alignment vertical="center" wrapText="1"/>
    </xf>
    <xf numFmtId="0" fontId="4" fillId="5" borderId="12" xfId="9" applyFont="1" applyFill="1" applyBorder="1" applyAlignment="1">
      <alignment vertical="center" wrapText="1"/>
    </xf>
    <xf numFmtId="0" fontId="4" fillId="5" borderId="13" xfId="9" applyFont="1" applyFill="1" applyBorder="1" applyAlignment="1">
      <alignment vertical="center" wrapText="1"/>
    </xf>
    <xf numFmtId="0" fontId="0" fillId="0" borderId="59" xfId="0" applyBorder="1" applyAlignment="1">
      <alignment vertical="center" wrapText="1"/>
    </xf>
    <xf numFmtId="0" fontId="50" fillId="5" borderId="68" xfId="2" applyFont="1" applyFill="1" applyBorder="1" applyAlignment="1" applyProtection="1">
      <alignment horizontal="left" vertical="center" wrapText="1"/>
    </xf>
    <xf numFmtId="0" fontId="0" fillId="0" borderId="67" xfId="0" applyBorder="1" applyAlignment="1">
      <alignment horizontal="left" vertical="center" wrapText="1"/>
    </xf>
    <xf numFmtId="0" fontId="6" fillId="5" borderId="12" xfId="1" applyFont="1" applyFill="1" applyBorder="1" applyAlignment="1">
      <alignment vertical="top" wrapText="1"/>
    </xf>
    <xf numFmtId="0" fontId="6" fillId="5" borderId="13" xfId="1" applyFont="1" applyFill="1" applyBorder="1" applyAlignment="1">
      <alignment vertical="top" wrapText="1"/>
    </xf>
    <xf numFmtId="0" fontId="6" fillId="5" borderId="14" xfId="1" applyFont="1" applyFill="1" applyBorder="1" applyAlignment="1">
      <alignment vertical="top" wrapText="1"/>
    </xf>
    <xf numFmtId="0" fontId="0" fillId="0" borderId="84" xfId="0" applyBorder="1" applyAlignment="1" applyProtection="1">
      <alignment vertical="top" wrapText="1"/>
      <protection locked="0"/>
    </xf>
    <xf numFmtId="0" fontId="0" fillId="0" borderId="75" xfId="0" applyBorder="1" applyAlignment="1" applyProtection="1">
      <alignment vertical="top" wrapText="1"/>
      <protection locked="0"/>
    </xf>
    <xf numFmtId="0" fontId="0" fillId="0" borderId="85" xfId="0" applyBorder="1" applyAlignment="1" applyProtection="1">
      <alignment vertical="top" wrapText="1"/>
      <protection locked="0"/>
    </xf>
    <xf numFmtId="0" fontId="0" fillId="0" borderId="83" xfId="0" applyBorder="1" applyAlignment="1" applyProtection="1">
      <alignment vertical="top" wrapText="1"/>
      <protection locked="0"/>
    </xf>
    <xf numFmtId="0" fontId="51" fillId="5" borderId="58" xfId="1" applyFont="1" applyFill="1" applyBorder="1" applyAlignment="1">
      <alignment horizontal="center" vertical="center" wrapText="1"/>
    </xf>
    <xf numFmtId="0" fontId="0" fillId="0" borderId="112" xfId="0" applyBorder="1" applyAlignment="1" applyProtection="1">
      <alignment vertical="top" wrapText="1"/>
      <protection locked="0"/>
    </xf>
    <xf numFmtId="0" fontId="0" fillId="0" borderId="84" xfId="0" applyBorder="1" applyAlignment="1">
      <alignment vertical="top" wrapText="1"/>
    </xf>
    <xf numFmtId="0" fontId="0" fillId="0" borderId="75" xfId="0" applyBorder="1" applyAlignment="1">
      <alignment vertical="top" wrapText="1"/>
    </xf>
    <xf numFmtId="0" fontId="14" fillId="0" borderId="35" xfId="1" applyFont="1"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59"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6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12" fillId="4" borderId="24" xfId="1" applyFont="1" applyFill="1" applyBorder="1" applyAlignment="1">
      <alignment horizontal="left"/>
    </xf>
    <xf numFmtId="0" fontId="12" fillId="4" borderId="25" xfId="1" applyFont="1" applyFill="1" applyBorder="1" applyAlignment="1">
      <alignment horizontal="left"/>
    </xf>
    <xf numFmtId="0" fontId="12" fillId="4" borderId="26" xfId="1" applyFont="1" applyFill="1" applyBorder="1" applyAlignment="1">
      <alignment horizontal="left"/>
    </xf>
    <xf numFmtId="0" fontId="30" fillId="5" borderId="17" xfId="1" applyFont="1" applyFill="1" applyBorder="1" applyAlignment="1">
      <alignment horizontal="left" vertical="center" wrapText="1"/>
    </xf>
    <xf numFmtId="0" fontId="30" fillId="5" borderId="27" xfId="1" applyFont="1" applyFill="1" applyBorder="1" applyAlignment="1">
      <alignment horizontal="left" vertical="center" wrapText="1"/>
    </xf>
    <xf numFmtId="0" fontId="30" fillId="5" borderId="18" xfId="1" applyFont="1" applyFill="1" applyBorder="1" applyAlignment="1">
      <alignment horizontal="left" vertical="center" wrapText="1"/>
    </xf>
    <xf numFmtId="0" fontId="51" fillId="5" borderId="17" xfId="1" applyFont="1" applyFill="1" applyBorder="1" applyAlignment="1">
      <alignment horizontal="center" vertical="center" wrapText="1"/>
    </xf>
    <xf numFmtId="0" fontId="51" fillId="5" borderId="18" xfId="1" applyFont="1" applyFill="1" applyBorder="1" applyAlignment="1">
      <alignment horizontal="center" vertical="center" wrapText="1"/>
    </xf>
    <xf numFmtId="0" fontId="51" fillId="5" borderId="35" xfId="1" applyFont="1" applyFill="1" applyBorder="1" applyAlignment="1">
      <alignment horizontal="center" vertical="center" wrapText="1"/>
    </xf>
    <xf numFmtId="0" fontId="51" fillId="5" borderId="20" xfId="1" applyFont="1" applyFill="1" applyBorder="1" applyAlignment="1">
      <alignment horizontal="center" vertical="center" wrapText="1"/>
    </xf>
    <xf numFmtId="0" fontId="6" fillId="5" borderId="15" xfId="1" applyFont="1" applyFill="1" applyBorder="1" applyAlignment="1">
      <alignment horizontal="center" vertical="center" wrapText="1"/>
    </xf>
    <xf numFmtId="0" fontId="6" fillId="5" borderId="21" xfId="1" applyFont="1" applyFill="1" applyBorder="1" applyAlignment="1">
      <alignment horizontal="center" vertical="center" wrapText="1"/>
    </xf>
    <xf numFmtId="0" fontId="6" fillId="5" borderId="17" xfId="1" applyFont="1" applyFill="1" applyBorder="1" applyAlignment="1">
      <alignment horizontal="center" vertical="center" wrapText="1"/>
    </xf>
    <xf numFmtId="0" fontId="6" fillId="5" borderId="18" xfId="1" applyFont="1" applyFill="1" applyBorder="1" applyAlignment="1">
      <alignment horizontal="center" vertical="center" wrapText="1"/>
    </xf>
    <xf numFmtId="0" fontId="6" fillId="5" borderId="57" xfId="1" applyFont="1" applyFill="1" applyBorder="1" applyAlignment="1">
      <alignment horizontal="center" vertical="center" wrapText="1"/>
    </xf>
    <xf numFmtId="0" fontId="6" fillId="5" borderId="49" xfId="1" applyFont="1" applyFill="1" applyBorder="1" applyAlignment="1">
      <alignment horizontal="center" vertical="center" wrapText="1"/>
    </xf>
    <xf numFmtId="0" fontId="3" fillId="0" borderId="0" xfId="2" applyFont="1" applyAlignment="1" applyProtection="1">
      <alignment horizontal="center"/>
    </xf>
    <xf numFmtId="0" fontId="9" fillId="6" borderId="17" xfId="0" applyFont="1" applyFill="1" applyBorder="1" applyAlignment="1" applyProtection="1">
      <protection locked="0"/>
    </xf>
    <xf numFmtId="0" fontId="9" fillId="6" borderId="27" xfId="0" applyFont="1" applyFill="1" applyBorder="1" applyAlignment="1" applyProtection="1">
      <protection locked="0"/>
    </xf>
    <xf numFmtId="0" fontId="9" fillId="6" borderId="18" xfId="0" applyFont="1" applyFill="1" applyBorder="1" applyAlignment="1" applyProtection="1">
      <protection locked="0"/>
    </xf>
    <xf numFmtId="0" fontId="0" fillId="6" borderId="17" xfId="0" applyFill="1" applyBorder="1" applyAlignment="1" applyProtection="1">
      <protection locked="0"/>
    </xf>
    <xf numFmtId="0" fontId="0" fillId="6" borderId="27" xfId="0" applyFill="1" applyBorder="1" applyAlignment="1" applyProtection="1">
      <protection locked="0"/>
    </xf>
    <xf numFmtId="0" fontId="0" fillId="6" borderId="18" xfId="0" applyFill="1" applyBorder="1" applyAlignment="1" applyProtection="1">
      <protection locked="0"/>
    </xf>
    <xf numFmtId="0" fontId="0" fillId="0" borderId="81" xfId="0" applyBorder="1" applyAlignment="1"/>
    <xf numFmtId="0" fontId="0" fillId="0" borderId="82" xfId="0" applyBorder="1" applyAlignment="1"/>
  </cellXfs>
  <cellStyles count="19">
    <cellStyle name="Comma" xfId="12" builtinId="3"/>
    <cellStyle name="Comma 2" xfId="3" xr:uid="{00000000-0005-0000-0000-000000000000}"/>
    <cellStyle name="Comma 2 2" xfId="4" xr:uid="{00000000-0005-0000-0000-000001000000}"/>
    <cellStyle name="Comma 3" xfId="10" xr:uid="{00000000-0005-0000-0000-000002000000}"/>
    <cellStyle name="Comma 4" xfId="14" xr:uid="{00000000-0005-0000-0000-000003000000}"/>
    <cellStyle name="Currency 2" xfId="5" xr:uid="{00000000-0005-0000-0000-000004000000}"/>
    <cellStyle name="Hyperlink" xfId="2" builtinId="8"/>
    <cellStyle name="Normal" xfId="0" builtinId="0"/>
    <cellStyle name="Normal 2" xfId="1" xr:uid="{00000000-0005-0000-0000-000008000000}"/>
    <cellStyle name="Normal 2 2" xfId="6" xr:uid="{00000000-0005-0000-0000-000009000000}"/>
    <cellStyle name="Normal 2 3" xfId="15" xr:uid="{00000000-0005-0000-0000-00000A000000}"/>
    <cellStyle name="Normal 3" xfId="7" xr:uid="{00000000-0005-0000-0000-00000B000000}"/>
    <cellStyle name="Normal 4" xfId="9" xr:uid="{00000000-0005-0000-0000-00000C000000}"/>
    <cellStyle name="Normal 4 2" xfId="16" xr:uid="{00000000-0005-0000-0000-00000D000000}"/>
    <cellStyle name="Normal 5" xfId="17" xr:uid="{00000000-0005-0000-0000-00000E000000}"/>
    <cellStyle name="Normal_Budget" xfId="13" xr:uid="{00000000-0005-0000-0000-00000F000000}"/>
    <cellStyle name="Percent" xfId="11" builtinId="5"/>
    <cellStyle name="Percent 2" xfId="8" xr:uid="{00000000-0005-0000-0000-000010000000}"/>
    <cellStyle name="Percent 3" xfId="18" xr:uid="{00000000-0005-0000-0000-000011000000}"/>
  </cellStyles>
  <dxfs count="163">
    <dxf>
      <fill>
        <patternFill>
          <bgColor theme="6" tint="0.79998168889431442"/>
        </patternFill>
      </fill>
    </dxf>
    <dxf>
      <fill>
        <patternFill>
          <bgColor theme="9" tint="0.59996337778862885"/>
        </patternFill>
      </fill>
    </dxf>
    <dxf>
      <fill>
        <patternFill>
          <bgColor theme="6" tint="0.79998168889431442"/>
        </patternFill>
      </fill>
    </dxf>
    <dxf>
      <fill>
        <patternFill>
          <bgColor theme="9" tint="0.59996337778862885"/>
        </patternFill>
      </fill>
    </dxf>
    <dxf>
      <fill>
        <patternFill>
          <bgColor theme="9" tint="0.59996337778862885"/>
        </patternFill>
      </fill>
    </dxf>
    <dxf>
      <numFmt numFmtId="30" formatCode="@"/>
      <alignment horizontal="general" vertical="top" textRotation="0" wrapText="1" indent="0" justifyLastLine="0" shrinkToFit="0" readingOrder="0"/>
      <protection locked="0" hidden="0"/>
    </dxf>
    <dxf>
      <alignment horizontal="general" vertical="top" textRotation="0" wrapText="0" indent="0" justifyLastLine="0" shrinkToFit="0" readingOrder="0"/>
    </dxf>
    <dxf>
      <numFmt numFmtId="165"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alignment horizontal="general" vertical="top" textRotation="0" indent="0" justifyLastLine="0" shrinkToFit="0" readingOrder="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alignment horizontal="general" vertical="top" textRotation="0" indent="0" justifyLastLine="0" shrinkToFit="0" readingOrder="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alignment horizontal="general" vertical="top" textRotation="0" indent="0" justifyLastLine="0" shrinkToFit="0" readingOrder="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alignment horizontal="general" vertical="top" textRotation="0" indent="0" justifyLastLine="0" shrinkToFit="0" readingOrder="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alignment horizontal="general" vertical="top" textRotation="0" indent="0" justifyLastLine="0" shrinkToFit="0" readingOrder="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numFmt numFmtId="30" formatCode="@"/>
      <alignment horizontal="general" vertical="top" textRotation="0" wrapText="1" indent="0" justifyLastLine="0" shrinkToFit="0" readingOrder="0"/>
      <protection locked="0" hidden="0"/>
    </dxf>
    <dxf>
      <alignment horizontal="general" vertical="top" textRotation="0" wrapText="0" indent="0" justifyLastLine="0" shrinkToFit="0" readingOrder="0"/>
    </dxf>
    <dxf>
      <border outline="0">
        <bottom style="medium">
          <color rgb="FF000000"/>
        </bottom>
      </border>
    </dxf>
    <dxf>
      <border outline="0">
        <top style="medium">
          <color rgb="FF000000"/>
        </top>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fill>
        <patternFill>
          <bgColor rgb="FFFFC000"/>
        </patternFill>
      </fill>
    </dxf>
    <dxf>
      <fill>
        <patternFill>
          <bgColor theme="9" tint="0.59996337778862885"/>
        </patternFill>
      </fill>
    </dxf>
    <dxf>
      <numFmt numFmtId="30" formatCode="@"/>
      <alignment horizontal="general" vertical="top" textRotation="0" wrapText="1" indent="0" justifyLastLine="0" shrinkToFit="0" readingOrder="0"/>
      <protection locked="0" hidden="0"/>
    </dxf>
    <dxf>
      <alignment horizontal="general" vertical="top" textRotation="0" wrapText="0" indent="0" justifyLastLine="0" shrinkToFit="0" readingOrder="0"/>
    </dxf>
    <dxf>
      <numFmt numFmtId="165"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numFmt numFmtId="30" formatCode="@"/>
      <alignment horizontal="general" vertical="top" textRotation="0" wrapText="1" indent="0" justifyLastLine="0" shrinkToFit="0" readingOrder="0"/>
      <protection locked="0" hidden="0"/>
    </dxf>
    <dxf>
      <alignment horizontal="general" vertical="top" textRotation="0" wrapText="0" indent="0" justifyLastLine="0" shrinkToFit="0" readingOrder="0"/>
    </dxf>
    <dxf>
      <border outline="0">
        <bottom style="medium">
          <color rgb="FF000000"/>
        </bottom>
      </border>
    </dxf>
    <dxf>
      <border outline="0">
        <top style="medium">
          <color rgb="FF000000"/>
        </top>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fill>
        <patternFill>
          <bgColor theme="9" tint="0.59996337778862885"/>
        </patternFill>
      </fill>
    </dxf>
    <dxf>
      <numFmt numFmtId="30" formatCode="@"/>
      <alignment horizontal="general" vertical="top" textRotation="0" wrapText="1" indent="0" justifyLastLine="0" shrinkToFit="0" readingOrder="0"/>
      <protection locked="0" hidden="0"/>
    </dxf>
    <dxf>
      <alignment horizontal="general" vertical="top" textRotation="0" wrapText="0" indent="0" justifyLastLine="0" shrinkToFit="0" readingOrder="0"/>
    </dxf>
    <dxf>
      <numFmt numFmtId="165"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numFmt numFmtId="30" formatCode="@"/>
      <alignment horizontal="general" vertical="top" textRotation="0" wrapText="1" indent="0" justifyLastLine="0" shrinkToFit="0" readingOrder="0"/>
      <protection locked="0" hidden="0"/>
    </dxf>
    <dxf>
      <alignment horizontal="general" vertical="top" textRotation="0" wrapText="0" indent="0" justifyLastLine="0" shrinkToFit="0" readingOrder="0"/>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fill>
        <patternFill>
          <bgColor theme="9" tint="0.59996337778862885"/>
        </patternFill>
      </fill>
    </dxf>
    <dxf>
      <numFmt numFmtId="30" formatCode="@"/>
      <alignment horizontal="general" vertical="top" textRotation="0" wrapText="1" indent="0" justifyLastLine="0" shrinkToFit="0" readingOrder="0"/>
      <protection locked="0" hidden="0"/>
    </dxf>
    <dxf>
      <alignment horizontal="general" vertical="top" textRotation="0" wrapText="0" indent="0" justifyLastLine="0" shrinkToFit="0" readingOrder="0"/>
    </dxf>
    <dxf>
      <numFmt numFmtId="165"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numFmt numFmtId="30" formatCode="@"/>
      <alignment horizontal="general" vertical="top" textRotation="0" wrapText="1" indent="0" justifyLastLine="0" shrinkToFit="0" readingOrder="0"/>
      <protection locked="0" hidden="0"/>
    </dxf>
    <dxf>
      <alignment horizontal="general" vertical="top" textRotation="0" wrapText="0" indent="0" justifyLastLine="0" shrinkToFit="0" readingOrder="0"/>
    </dxf>
    <dxf>
      <border outline="0">
        <bottom style="medium">
          <color rgb="FF000000"/>
        </bottom>
      </border>
    </dxf>
    <dxf>
      <border outline="0">
        <top style="medium">
          <color rgb="FF000000"/>
        </top>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0" relativeIndent="0" justifyLastLine="0" shrinkToFit="0" readingOrder="0"/>
    </dxf>
    <dxf>
      <fill>
        <patternFill>
          <bgColor theme="9" tint="0.59996337778862885"/>
        </patternFill>
      </fill>
    </dxf>
    <dxf>
      <numFmt numFmtId="30" formatCode="@"/>
      <alignment horizontal="general" vertical="top" textRotation="0" wrapText="1" indent="0" justifyLastLine="0" shrinkToFit="0" readingOrder="0"/>
      <protection locked="0" hidden="0"/>
    </dxf>
    <dxf>
      <alignment horizontal="general" vertical="top" textRotation="0" wrapText="0" indent="0" justifyLastLine="0" shrinkToFit="0" readingOrder="0"/>
    </dxf>
    <dxf>
      <numFmt numFmtId="165"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numFmt numFmtId="30" formatCode="@"/>
      <alignment horizontal="general" vertical="top" textRotation="0" wrapText="1" indent="0" justifyLastLine="0" shrinkToFit="0" readingOrder="0"/>
      <protection locked="0" hidden="0"/>
    </dxf>
    <dxf>
      <alignment horizontal="general" vertical="top" textRotation="0" wrapText="0" indent="0" justifyLastLine="0" shrinkToFit="0" readingOrder="0"/>
    </dxf>
    <dxf>
      <border outline="0">
        <bottom style="medium">
          <color rgb="FF000000"/>
        </bottom>
      </border>
    </dxf>
    <dxf>
      <border outline="0">
        <top style="medium">
          <color rgb="FF000000"/>
        </top>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fill>
        <patternFill>
          <bgColor theme="9" tint="0.59996337778862885"/>
        </patternFill>
      </fill>
    </dxf>
    <dxf>
      <numFmt numFmtId="30" formatCode="@"/>
      <alignment horizontal="general" vertical="top" textRotation="0" wrapText="1" indent="0" justifyLastLine="0" shrinkToFit="0" readingOrder="0"/>
      <protection locked="0" hidden="0"/>
    </dxf>
    <dxf>
      <alignment horizontal="general" vertical="top" textRotation="0" wrapText="0" indent="0" justifyLastLine="0" shrinkToFit="0" readingOrder="0"/>
      <border diagonalUp="0" diagonalDown="0" outline="0">
        <left/>
        <right/>
        <top/>
        <bottom/>
      </border>
    </dxf>
    <dxf>
      <numFmt numFmtId="165" formatCode="_(* #,##0_);_(* \(#,##0\);_(* &quot;-&quot;??_);_(@_)"/>
      <alignment vertical="top" textRotation="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165" formatCode="_(* #,##0_);_(* \(#,##0\);_(* &quot;-&quot;??_);_(@_)"/>
      <alignment horizontal="general" vertical="top" textRotation="0" wrapText="0" indent="0" justifyLastLine="0" shrinkToFit="0" readingOrder="0"/>
      <border diagonalUp="0" diagonalDown="0" outline="0">
        <left/>
        <right/>
        <top/>
        <bottom/>
      </border>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border diagonalUp="0" diagonalDown="0" outline="0">
        <left/>
        <right/>
        <top/>
        <bottom/>
      </border>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border diagonalUp="0" diagonalDown="0" outline="0">
        <left/>
        <right/>
        <top/>
        <bottom/>
      </border>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border diagonalUp="0" diagonalDown="0" outline="0">
        <left/>
        <right/>
        <top/>
        <bottom/>
      </border>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border diagonalUp="0" diagonalDown="0" outline="0">
        <left/>
        <right/>
        <top/>
        <bottom/>
      </border>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border diagonalUp="0" diagonalDown="0" outline="0">
        <left/>
        <right/>
        <top/>
        <bottom/>
      </border>
    </dxf>
    <dxf>
      <numFmt numFmtId="30" formatCode="@"/>
      <alignment horizontal="general" vertical="top" textRotation="0" wrapText="1" indent="0" justifyLastLine="0" shrinkToFit="0" readingOrder="0"/>
      <protection locked="0" hidden="0"/>
    </dxf>
    <dxf>
      <alignment horizontal="general" vertical="top" textRotation="0" wrapText="0" indent="0" justifyLastLine="0" shrinkToFit="0" readingOrder="0"/>
      <border diagonalUp="0" diagonalDown="0" outline="0">
        <left/>
        <right/>
        <top/>
        <bottom/>
      </border>
    </dxf>
    <dxf>
      <border outline="0">
        <bottom style="medium">
          <color rgb="FF000000"/>
        </bottom>
      </border>
    </dxf>
    <dxf>
      <border diagonalUp="0" diagonalDown="0">
        <left style="medium">
          <color indexed="64"/>
        </left>
        <right style="medium">
          <color rgb="FF000000"/>
        </right>
        <top style="medium">
          <color indexed="64"/>
        </top>
        <bottom style="double">
          <color theme="6"/>
        </bottom>
      </border>
    </dxf>
    <dxf>
      <alignment vertical="top" textRotation="0" justifyLastLine="0" shrinkToFit="0" readingOrder="0"/>
    </dxf>
    <dxf>
      <alignment vertical="top" textRotation="0" justifyLastLine="0" shrinkToFit="0" readingOrder="0"/>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indent="0" justifyLastLine="0" shrinkToFit="0" readingOrder="0"/>
    </dxf>
    <dxf>
      <fill>
        <patternFill>
          <bgColor theme="9" tint="0.59996337778862885"/>
        </patternFill>
      </fill>
    </dxf>
    <dxf>
      <numFmt numFmtId="30" formatCode="@"/>
      <alignment horizontal="general" vertical="top" textRotation="0" wrapText="1" indent="0" justifyLastLine="0" shrinkToFit="0" readingOrder="0"/>
      <protection locked="0" hidden="0"/>
    </dxf>
    <dxf>
      <alignment horizontal="general" vertical="top" textRotation="0" wrapText="0" indent="0" justifyLastLine="0" shrinkToFit="0" readingOrder="0"/>
    </dxf>
    <dxf>
      <numFmt numFmtId="165"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family val="2"/>
        <scheme val="minor"/>
      </font>
      <numFmt numFmtId="165" formatCode="_(* #,##0_);_(* \(#,##0\);_(* &quot;-&quot;??_);_(@_)"/>
      <alignment horizontal="general" vertical="top" textRotation="0" wrapText="0" indent="0" justifyLastLine="0" shrinkToFit="0" readingOrder="0"/>
    </dxf>
    <dxf>
      <numFmt numFmtId="30" formatCode="@"/>
      <alignment horizontal="general" vertical="top" textRotation="0" wrapText="1" indent="0" justifyLastLine="0" shrinkToFit="0" readingOrder="0"/>
      <protection locked="0" hidden="0"/>
    </dxf>
    <dxf>
      <alignment horizontal="general" vertical="top" textRotation="0" wrapText="0" indent="0" justifyLastLine="0" shrinkToFit="0" readingOrder="0"/>
    </dxf>
    <dxf>
      <border outline="0">
        <top style="thin">
          <color indexed="64"/>
        </top>
      </border>
    </dxf>
    <dxf>
      <border outline="0">
        <bottom style="thin">
          <color indexed="64"/>
        </bottom>
      </border>
    </dxf>
    <dxf>
      <border outline="0">
        <left style="thin">
          <color indexed="64"/>
        </left>
        <right style="thin">
          <color indexed="64"/>
        </right>
        <top style="medium">
          <color indexed="64"/>
        </top>
        <bottom style="thin">
          <color indexed="64"/>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bottom/>
      </border>
      <protection locked="1" hidden="0"/>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bPersonnel" displayName="tbPersonnel" ref="A3:I31" totalsRowCount="1" headerRowDxfId="160" headerRowBorderDxfId="158" tableBorderDxfId="159" totalsRowBorderDxfId="157" headerRowCellStyle="Normal 2">
  <tableColumns count="9">
    <tableColumn id="1" xr3:uid="{00000000-0010-0000-0000-000001000000}" name="Item of expenditure" totalsRowLabel="Total for Personnel" dataDxfId="155" totalsRowDxfId="156"/>
    <tableColumn id="2" xr3:uid="{00000000-0010-0000-0000-000002000000}" name="Year 1_x000a_1st Half" totalsRowFunction="sum" dataDxfId="153" totalsRowDxfId="154"/>
    <tableColumn id="3" xr3:uid="{00000000-0010-0000-0000-000003000000}" name="Year 1_x000a_2nd Half" totalsRowFunction="sum" dataDxfId="151" totalsRowDxfId="152"/>
    <tableColumn id="4" xr3:uid="{00000000-0010-0000-0000-000004000000}" name="Year 2" totalsRowFunction="sum" dataDxfId="149" totalsRowDxfId="150"/>
    <tableColumn id="5" xr3:uid="{00000000-0010-0000-0000-000005000000}" name="Year 3" totalsRowFunction="sum" dataDxfId="147" totalsRowDxfId="148"/>
    <tableColumn id="6" xr3:uid="{00000000-0010-0000-0000-000006000000}" name="Year 4" totalsRowFunction="sum" dataDxfId="145" totalsRowDxfId="146"/>
    <tableColumn id="9" xr3:uid="{00000000-0010-0000-0000-000009000000}" name="Year 5" totalsRowFunction="sum" dataDxfId="143" totalsRowDxfId="144"/>
    <tableColumn id="7" xr3:uid="{00000000-0010-0000-0000-000007000000}" name="Total" totalsRowFunction="custom" dataDxfId="141" totalsRowDxfId="142">
      <calculatedColumnFormula>SUM(tbPersonnel[[#This Row],[Year 1
1st Half]:[Year 5]])</calculatedColumnFormula>
      <totalsRowFormula>SUM(tbPersonnel[[#Totals],[Year 1
1st Half]:[Year 5]])</totalsRowFormula>
    </tableColumn>
    <tableColumn id="8" xr3:uid="{00000000-0010-0000-0000-000008000000}" name="Budget notes and explanations" dataDxfId="139" totalsRowDxfId="140"/>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bConsultants" displayName="tbConsultants" ref="A4:I32" totalsRowCount="1" headerRowDxfId="137" dataDxfId="136" totalsRowDxfId="135" headerRowBorderDxfId="133" tableBorderDxfId="134" headerRowCellStyle="Normal 2">
  <tableColumns count="9">
    <tableColumn id="1" xr3:uid="{00000000-0010-0000-0100-000001000000}" name="Item of expenditure" totalsRowLabel="Totals for Consultants" dataDxfId="131" totalsRowDxfId="132"/>
    <tableColumn id="2" xr3:uid="{00000000-0010-0000-0100-000002000000}" name="Year 1_x000a_1st Half" totalsRowFunction="sum" dataDxfId="129" totalsRowDxfId="130"/>
    <tableColumn id="3" xr3:uid="{00000000-0010-0000-0100-000003000000}" name="Year 1_x000a_2nd Half" totalsRowFunction="sum" dataDxfId="127" totalsRowDxfId="128"/>
    <tableColumn id="4" xr3:uid="{00000000-0010-0000-0100-000004000000}" name="Year 2" totalsRowFunction="sum" dataDxfId="125" totalsRowDxfId="126"/>
    <tableColumn id="5" xr3:uid="{00000000-0010-0000-0100-000005000000}" name="Year 3" totalsRowFunction="sum" dataDxfId="123" totalsRowDxfId="124"/>
    <tableColumn id="6" xr3:uid="{00000000-0010-0000-0100-000006000000}" name="Year 4" totalsRowFunction="sum" dataDxfId="121" totalsRowDxfId="122"/>
    <tableColumn id="7" xr3:uid="{00000000-0010-0000-0100-000007000000}" name="Year 5" totalsRowFunction="sum" dataDxfId="119" totalsRowDxfId="120"/>
    <tableColumn id="8" xr3:uid="{00000000-0010-0000-0100-000008000000}" name="Total" totalsRowFunction="custom" dataDxfId="117" totalsRowDxfId="118">
      <calculatedColumnFormula>SUM(tbConsultants[[#This Row],[Year 1
1st Half]:[Year 5]])</calculatedColumnFormula>
      <totalsRowFormula>SUM(tbConsultants[[#Totals],[Year 1
1st Half]:[Year 5]])</totalsRowFormula>
    </tableColumn>
    <tableColumn id="9" xr3:uid="{00000000-0010-0000-0100-000009000000}" name="Budget notes and explanations" dataDxfId="115" totalsRowDxfId="116"/>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bEvaluation" displayName="tbEvaluation" ref="A3:I22" totalsRowCount="1" headerRowDxfId="113" headerRowBorderDxfId="111" tableBorderDxfId="112" headerRowCellStyle="Normal 2">
  <tableColumns count="9">
    <tableColumn id="1" xr3:uid="{00000000-0010-0000-0200-000001000000}" name="Item of expenditure" totalsRowLabel="Total for Evaluation" dataDxfId="109" totalsRowDxfId="110"/>
    <tableColumn id="2" xr3:uid="{00000000-0010-0000-0200-000002000000}" name="Year 1_x000a_1st Half" totalsRowFunction="sum" dataDxfId="107" totalsRowDxfId="108"/>
    <tableColumn id="3" xr3:uid="{00000000-0010-0000-0200-000003000000}" name="Year 1_x000a_2nd Half" totalsRowFunction="sum" dataDxfId="105" totalsRowDxfId="106"/>
    <tableColumn id="4" xr3:uid="{00000000-0010-0000-0200-000004000000}" name="Year 2" totalsRowFunction="sum" dataDxfId="103" totalsRowDxfId="104"/>
    <tableColumn id="5" xr3:uid="{00000000-0010-0000-0200-000005000000}" name="Year 3" totalsRowFunction="sum" dataDxfId="101" totalsRowDxfId="102"/>
    <tableColumn id="6" xr3:uid="{00000000-0010-0000-0200-000006000000}" name="Year 4" totalsRowFunction="sum" dataDxfId="99" totalsRowDxfId="100"/>
    <tableColumn id="7" xr3:uid="{00000000-0010-0000-0200-000007000000}" name="Year 5" totalsRowFunction="sum" dataDxfId="97" totalsRowDxfId="98"/>
    <tableColumn id="8" xr3:uid="{00000000-0010-0000-0200-000008000000}" name="Total" totalsRowFunction="custom" dataDxfId="95" totalsRowDxfId="96">
      <calculatedColumnFormula>SUM(Evaluation!$B4:$G4)</calculatedColumnFormula>
      <totalsRowFormula>SUM(tbEvaluation[[#Totals],[Year 1
1st Half]:[Year 5]])</totalsRowFormula>
    </tableColumn>
    <tableColumn id="9" xr3:uid="{00000000-0010-0000-0200-000009000000}" name="Budget notes and explanations" dataDxfId="93" totalsRowDxfId="94"/>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bEquipment" displayName="tbEquipment" ref="A3:I22" totalsRowCount="1" headerRowDxfId="91" headerRowBorderDxfId="89" tableBorderDxfId="90" headerRowCellStyle="Normal 2">
  <tableColumns count="9">
    <tableColumn id="1" xr3:uid="{00000000-0010-0000-0300-000001000000}" name="Item of expenditure" totalsRowLabel="Total for Equipment" dataDxfId="87" totalsRowDxfId="88"/>
    <tableColumn id="2" xr3:uid="{00000000-0010-0000-0300-000002000000}" name="Year 1_x000a_1st Half" totalsRowFunction="sum" dataDxfId="85" totalsRowDxfId="86"/>
    <tableColumn id="3" xr3:uid="{00000000-0010-0000-0300-000003000000}" name="Year 1_x000a_2nd Half" totalsRowFunction="sum" dataDxfId="83" totalsRowDxfId="84"/>
    <tableColumn id="4" xr3:uid="{00000000-0010-0000-0300-000004000000}" name="Year 2" totalsRowFunction="sum" dataDxfId="81" totalsRowDxfId="82"/>
    <tableColumn id="5" xr3:uid="{00000000-0010-0000-0300-000005000000}" name="Year 3" totalsRowFunction="sum" dataDxfId="79" totalsRowDxfId="80"/>
    <tableColumn id="6" xr3:uid="{00000000-0010-0000-0300-000006000000}" name="Year 4" totalsRowFunction="sum" dataDxfId="77" totalsRowDxfId="78"/>
    <tableColumn id="7" xr3:uid="{00000000-0010-0000-0300-000007000000}" name="Year 5" totalsRowFunction="sum" dataDxfId="75" totalsRowDxfId="76"/>
    <tableColumn id="8" xr3:uid="{00000000-0010-0000-0300-000008000000}" name="Total" totalsRowFunction="custom" dataDxfId="73" totalsRowDxfId="74">
      <calculatedColumnFormula>SUM(Equipment!$B4:$G4)</calculatedColumnFormula>
      <totalsRowFormula>SUM(tbEquipment[[#Totals],[Year 1
1st Half]:[Year 5]])</totalsRowFormula>
    </tableColumn>
    <tableColumn id="9" xr3:uid="{00000000-0010-0000-0300-000009000000}" name="Budget notes and explanations" dataDxfId="71" totalsRowDxfId="72"/>
  </tableColumns>
  <tableStyleInfo name="TableStyleLight1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tbInternationalTravel" displayName="tbInternationalTravel" ref="A4:I23" totalsRowCount="1" headerRowDxfId="69" headerRowBorderDxfId="68" headerRowCellStyle="Normal 2">
  <tableColumns count="9">
    <tableColumn id="1" xr3:uid="{00000000-0010-0000-0400-000001000000}" name="Item of expenditure" totalsRowLabel="Total for International Travel" dataDxfId="66" totalsRowDxfId="67"/>
    <tableColumn id="2" xr3:uid="{00000000-0010-0000-0400-000002000000}" name="Year 1_x000a_1st Half" totalsRowFunction="sum" dataDxfId="64" totalsRowDxfId="65"/>
    <tableColumn id="3" xr3:uid="{00000000-0010-0000-0400-000003000000}" name="Year 1_x000a_2nd Half" totalsRowFunction="sum" dataDxfId="62" totalsRowDxfId="63"/>
    <tableColumn id="4" xr3:uid="{00000000-0010-0000-0400-000004000000}" name="Year 2" totalsRowFunction="sum" dataDxfId="60" totalsRowDxfId="61"/>
    <tableColumn id="5" xr3:uid="{00000000-0010-0000-0400-000005000000}" name="Year 3" totalsRowFunction="sum" dataDxfId="58" totalsRowDxfId="59"/>
    <tableColumn id="6" xr3:uid="{00000000-0010-0000-0400-000006000000}" name="Year 4" totalsRowFunction="sum" dataDxfId="56" totalsRowDxfId="57"/>
    <tableColumn id="7" xr3:uid="{00000000-0010-0000-0400-000007000000}" name="Year 5" totalsRowFunction="sum" dataDxfId="54" totalsRowDxfId="55"/>
    <tableColumn id="8" xr3:uid="{00000000-0010-0000-0400-000008000000}" name="Total" totalsRowFunction="custom" dataDxfId="52" totalsRowDxfId="53">
      <calculatedColumnFormula>SUM(InternationalTravel!$B5:$G5)</calculatedColumnFormula>
      <totalsRowFormula>SUM(tbInternationalTravel[[#Totals],[Year 1
1st Half]:[Year 5]])</totalsRowFormula>
    </tableColumn>
    <tableColumn id="9" xr3:uid="{00000000-0010-0000-0400-000009000000}" name="Budget notes and explanations" dataDxfId="50" totalsRowDxfId="51"/>
  </tableColumns>
  <tableStyleInfo name="TableStyleLight1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bResearch" displayName="tbResearch" ref="A3:I22" totalsRowCount="1" headerRowDxfId="48" headerRowBorderDxfId="46" tableBorderDxfId="47" headerRowCellStyle="Normal 2">
  <tableColumns count="9">
    <tableColumn id="1" xr3:uid="{00000000-0010-0000-0600-000001000000}" name="Item of expenditure" totalsRowLabel="Total for Research" dataDxfId="44" totalsRowDxfId="45"/>
    <tableColumn id="2" xr3:uid="{00000000-0010-0000-0600-000002000000}" name="Year 1_x000a_1st Half" totalsRowFunction="sum" dataDxfId="42" totalsRowDxfId="43"/>
    <tableColumn id="3" xr3:uid="{00000000-0010-0000-0600-000003000000}" name="Year 1_x000a_2nd Half" totalsRowFunction="sum" dataDxfId="40" totalsRowDxfId="41"/>
    <tableColumn id="4" xr3:uid="{00000000-0010-0000-0600-000004000000}" name="Year 2" totalsRowFunction="sum" dataDxfId="38" totalsRowDxfId="39"/>
    <tableColumn id="5" xr3:uid="{00000000-0010-0000-0600-000005000000}" name="Year 3" totalsRowFunction="sum" dataDxfId="36" totalsRowDxfId="37"/>
    <tableColumn id="6" xr3:uid="{00000000-0010-0000-0600-000006000000}" name="Year 4" totalsRowFunction="sum" dataDxfId="34" totalsRowDxfId="35"/>
    <tableColumn id="7" xr3:uid="{00000000-0010-0000-0600-000007000000}" name="Year 5" totalsRowFunction="sum" dataDxfId="32" totalsRowDxfId="33"/>
    <tableColumn id="8" xr3:uid="{00000000-0010-0000-0600-000008000000}" name="Total" totalsRowFunction="custom" dataDxfId="30" totalsRowDxfId="31">
      <calculatedColumnFormula>SUM(Research!$B4:$G4)</calculatedColumnFormula>
      <totalsRowFormula>SUM(tbResearch[[#Totals],[Year 1
1st Half]:[Year 5]])</totalsRowFormula>
    </tableColumn>
    <tableColumn id="9" xr3:uid="{00000000-0010-0000-0600-000009000000}" name="Budget notes and explanations" dataDxfId="28" totalsRowDxfId="29"/>
  </tableColumns>
  <tableStyleInfo name="TableStyleLight1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tbIndirectCosts" displayName="tbIndirectCosts" ref="A3:I22" totalsRowCount="1" headerRowDxfId="25" headerRowBorderDxfId="23" tableBorderDxfId="24" headerRowCellStyle="Normal 2">
  <tableColumns count="9">
    <tableColumn id="1" xr3:uid="{00000000-0010-0000-0700-000001000000}" name="Item of expenditure" totalsRowLabel="Total for Indirect Costs" dataDxfId="21" totalsRowDxfId="22"/>
    <tableColumn id="2" xr3:uid="{00000000-0010-0000-0700-000002000000}" name="Year 1_x000a_1st Half" totalsRowFunction="custom" dataDxfId="19" totalsRowDxfId="20">
      <totalsRowFormula>IF(IC_SheetPercent,ROUND(Summary!B15*IC_SheetPercent/100,-2),SUBTOTAL(109,tbIndirectCosts[Year 1
1st Half]))</totalsRowFormula>
    </tableColumn>
    <tableColumn id="3" xr3:uid="{00000000-0010-0000-0700-000003000000}" name="Year 1_x000a_2nd Half" totalsRowFunction="custom" dataDxfId="17" totalsRowDxfId="18">
      <totalsRowFormula>IF(IC_SheetPercent,ROUND(Summary!C15*IC_SheetPercent/100,-2),SUBTOTAL(109,tbIndirectCosts[Year 1
2nd Half]))</totalsRowFormula>
    </tableColumn>
    <tableColumn id="4" xr3:uid="{00000000-0010-0000-0700-000004000000}" name="Year 2" totalsRowFunction="custom" dataDxfId="15" totalsRowDxfId="16">
      <totalsRowFormula>IF(IC_SheetPercent,ROUND(Summary!D15*IC_SheetPercent/100,-2),SUBTOTAL(109,tbIndirectCosts[Year 2]))</totalsRowFormula>
    </tableColumn>
    <tableColumn id="5" xr3:uid="{00000000-0010-0000-0700-000005000000}" name="Year 3" totalsRowFunction="custom" dataDxfId="13" totalsRowDxfId="14">
      <totalsRowFormula>IF(IC_SheetPercent,ROUND(Summary!E15*IC_SheetPercent/100,-2),SUBTOTAL(109,tbIndirectCosts[Year 3]))</totalsRowFormula>
    </tableColumn>
    <tableColumn id="6" xr3:uid="{00000000-0010-0000-0700-000006000000}" name="Year 4" totalsRowFunction="custom" dataDxfId="11" totalsRowDxfId="12">
      <totalsRowFormula>IF(IC_SheetPercent,ROUND(Summary!F15*IC_SheetPercent/100,-2),SUBTOTAL(109,tbIndirectCosts[Year 4]))</totalsRowFormula>
    </tableColumn>
    <tableColumn id="7" xr3:uid="{00000000-0010-0000-0700-000007000000}" name="Year 5" totalsRowFunction="custom" dataDxfId="9" totalsRowDxfId="10">
      <totalsRowFormula>IF(IC_SheetPercent,ROUND(Summary!G15*IC_SheetPercent/100,-2),SUBTOTAL(109,tbIndirectCosts[Year 5]))</totalsRowFormula>
    </tableColumn>
    <tableColumn id="8" xr3:uid="{00000000-0010-0000-0700-000008000000}" name="Total" totalsRowFunction="custom" dataDxfId="7" totalsRowDxfId="8">
      <calculatedColumnFormula>SUM('Indirect Costs'!$B4:$G4)</calculatedColumnFormula>
      <totalsRowFormula>SUM('Indirect Costs'!$B22:$G22)</totalsRowFormula>
    </tableColumn>
    <tableColumn id="9" xr3:uid="{00000000-0010-0000-0700-000009000000}" name="Budget notes and explanations" dataDxfId="5" totalsRowDxfId="6"/>
  </tableColumns>
  <tableStyleInfo name="TableStyleLight1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ummary">
    <pageSetUpPr fitToPage="1"/>
  </sheetPr>
  <dimension ref="A1:I25"/>
  <sheetViews>
    <sheetView showGridLines="0" tabSelected="1" topLeftCell="A8" zoomScaleNormal="100" workbookViewId="0">
      <selection activeCell="A14" sqref="A14:XFD14"/>
    </sheetView>
  </sheetViews>
  <sheetFormatPr defaultColWidth="9.28515625" defaultRowHeight="15"/>
  <cols>
    <col min="1" max="1" width="25.7109375" customWidth="1"/>
    <col min="2" max="7" width="14.7109375" customWidth="1"/>
    <col min="8" max="8" width="16.28515625" customWidth="1"/>
    <col min="9" max="9" width="11.28515625" style="7" customWidth="1"/>
  </cols>
  <sheetData>
    <row r="1" spans="1:9" ht="20.100000000000001" customHeight="1" thickBot="1">
      <c r="A1" s="189" t="s">
        <v>0</v>
      </c>
      <c r="B1" s="190"/>
      <c r="C1" s="190"/>
      <c r="D1" s="190"/>
      <c r="E1" s="190"/>
      <c r="F1" s="190"/>
      <c r="G1" s="190"/>
      <c r="H1" s="190"/>
      <c r="I1" s="191"/>
    </row>
    <row r="2" spans="1:9" s="10" customFormat="1" ht="35.1" customHeight="1" thickBot="1">
      <c r="A2" s="36" t="s">
        <v>1</v>
      </c>
      <c r="B2" s="208"/>
      <c r="C2" s="209"/>
      <c r="D2" s="209"/>
      <c r="E2" s="209"/>
      <c r="F2" s="209"/>
      <c r="G2" s="209"/>
      <c r="H2" s="209"/>
      <c r="I2" s="210"/>
    </row>
    <row r="3" spans="1:9" ht="35.1" customHeight="1" thickBot="1">
      <c r="A3" s="37" t="s">
        <v>2</v>
      </c>
      <c r="B3" s="208"/>
      <c r="C3" s="209"/>
      <c r="D3" s="209"/>
      <c r="E3" s="209"/>
      <c r="F3" s="209"/>
      <c r="G3" s="209"/>
      <c r="H3" s="209"/>
      <c r="I3" s="210"/>
    </row>
    <row r="4" spans="1:9" ht="15.75" hidden="1" thickBot="1">
      <c r="A4" s="215" t="s">
        <v>0</v>
      </c>
      <c r="B4" s="216"/>
      <c r="C4" s="216"/>
      <c r="D4" s="216"/>
      <c r="E4" s="217"/>
      <c r="F4" s="217"/>
      <c r="G4" s="217"/>
      <c r="H4" s="218"/>
      <c r="I4" s="45"/>
    </row>
    <row r="5" spans="1:9" ht="30" customHeight="1" thickBot="1">
      <c r="A5" s="219" t="s">
        <v>3</v>
      </c>
      <c r="B5" s="220"/>
      <c r="C5" s="220"/>
      <c r="D5" s="220"/>
      <c r="E5" s="192"/>
      <c r="F5" s="223"/>
      <c r="G5" s="223"/>
      <c r="H5" s="223"/>
      <c r="I5" s="74" t="str">
        <f>IF(E5="","",VLOOKUP(E5,Currencies_Table,2,FALSE))</f>
        <v/>
      </c>
    </row>
    <row r="6" spans="1:9" ht="30" customHeight="1" thickBot="1">
      <c r="A6" s="221" t="s">
        <v>4</v>
      </c>
      <c r="B6" s="222"/>
      <c r="C6" s="222"/>
      <c r="D6" s="222"/>
      <c r="E6" s="192"/>
      <c r="F6" s="193"/>
      <c r="G6" s="193"/>
      <c r="H6" s="193"/>
      <c r="I6" s="194"/>
    </row>
    <row r="7" spans="1:9" ht="16.149999999999999" customHeight="1" thickBot="1">
      <c r="A7" s="212" t="s">
        <v>5</v>
      </c>
      <c r="B7" s="213"/>
      <c r="C7" s="213"/>
      <c r="D7" s="213"/>
      <c r="E7" s="213"/>
      <c r="F7" s="213"/>
      <c r="G7" s="213"/>
      <c r="H7" s="213"/>
      <c r="I7" s="214"/>
    </row>
    <row r="8" spans="1:9" ht="26.25" thickBot="1">
      <c r="A8" s="85" t="s">
        <v>6</v>
      </c>
      <c r="B8" s="83" t="s">
        <v>7</v>
      </c>
      <c r="C8" s="83" t="s">
        <v>8</v>
      </c>
      <c r="D8" s="83" t="s">
        <v>9</v>
      </c>
      <c r="E8" s="83" t="s">
        <v>10</v>
      </c>
      <c r="F8" s="83" t="s">
        <v>11</v>
      </c>
      <c r="G8" s="83" t="s">
        <v>12</v>
      </c>
      <c r="H8" s="84" t="s">
        <v>13</v>
      </c>
      <c r="I8" s="84" t="s">
        <v>14</v>
      </c>
    </row>
    <row r="9" spans="1:9">
      <c r="A9" s="38" t="s">
        <v>15</v>
      </c>
      <c r="B9" s="40">
        <f>tbPersonnel[[#Totals],[Year 1
1st Half]]</f>
        <v>0</v>
      </c>
      <c r="C9" s="40">
        <f>tbPersonnel[[#Totals],[Year 1
2nd Half]]</f>
        <v>0</v>
      </c>
      <c r="D9" s="40">
        <f>tbPersonnel[[#Totals],[Year 2]]</f>
        <v>0</v>
      </c>
      <c r="E9" s="40">
        <f>tbPersonnel[[#Totals],[Year 3]]</f>
        <v>0</v>
      </c>
      <c r="F9" s="40">
        <f>tbPersonnel[[#Totals],[Year 4]]</f>
        <v>0</v>
      </c>
      <c r="G9" s="40">
        <f>tbPersonnel[[#Totals],[Year 5]]</f>
        <v>0</v>
      </c>
      <c r="H9" s="40">
        <f>SUM(B9:G9)</f>
        <v>0</v>
      </c>
      <c r="I9" s="41">
        <f>IF(($H$17=0),0,H9/$H$17)</f>
        <v>0</v>
      </c>
    </row>
    <row r="10" spans="1:9">
      <c r="A10" s="8" t="s">
        <v>16</v>
      </c>
      <c r="B10" s="39">
        <f>tbConsultants[[#Totals],[Year 1
1st Half]]</f>
        <v>0</v>
      </c>
      <c r="C10" s="39">
        <f>tbConsultants[[#Totals],[Year 1
2nd Half]]</f>
        <v>0</v>
      </c>
      <c r="D10" s="39">
        <f>tbConsultants[[#Totals],[Year 2]]</f>
        <v>0</v>
      </c>
      <c r="E10" s="39">
        <f>tbConsultants[[#Totals],[Year 3]]</f>
        <v>0</v>
      </c>
      <c r="F10" s="39">
        <f>tbConsultants[[#Totals],[Year 4]]</f>
        <v>0</v>
      </c>
      <c r="G10" s="39">
        <f>tbConsultants[[#Totals],[Year 5]]</f>
        <v>0</v>
      </c>
      <c r="H10" s="39">
        <f t="shared" ref="H10:H16" si="0">SUM(B10:G10)</f>
        <v>0</v>
      </c>
      <c r="I10" s="42">
        <f>IF(($H$17=0),0,H10/$H$17)</f>
        <v>0</v>
      </c>
    </row>
    <row r="11" spans="1:9">
      <c r="A11" s="8" t="s">
        <v>17</v>
      </c>
      <c r="B11" s="39">
        <f>tbEvaluation[[#Totals],[Year 1
1st Half]]</f>
        <v>0</v>
      </c>
      <c r="C11" s="39">
        <f>tbEvaluation[[#Totals],[Year 1
2nd Half]]</f>
        <v>0</v>
      </c>
      <c r="D11" s="39">
        <f>tbEvaluation[[#Totals],[Year 2]]</f>
        <v>0</v>
      </c>
      <c r="E11" s="39">
        <f>tbEvaluation[[#Totals],[Year 3]]</f>
        <v>0</v>
      </c>
      <c r="F11" s="39">
        <f>tbEvaluation[[#Totals],[Year 4]]</f>
        <v>0</v>
      </c>
      <c r="G11" s="39">
        <f>tbEvaluation[[#Totals],[Year 5]]</f>
        <v>0</v>
      </c>
      <c r="H11" s="39">
        <f t="shared" si="0"/>
        <v>0</v>
      </c>
      <c r="I11" s="42">
        <f>IF(($H$17=0),0,H11/$H$17)</f>
        <v>0</v>
      </c>
    </row>
    <row r="12" spans="1:9">
      <c r="A12" s="8" t="s">
        <v>18</v>
      </c>
      <c r="B12" s="39">
        <f>tbEquipment[[#Totals],[Year 1
1st Half]]</f>
        <v>0</v>
      </c>
      <c r="C12" s="39">
        <f>tbEquipment[[#Totals],[Year 1
2nd Half]]</f>
        <v>0</v>
      </c>
      <c r="D12" s="39">
        <f>tbEquipment[[#Totals],[Year 2]]</f>
        <v>0</v>
      </c>
      <c r="E12" s="39">
        <f>tbEquipment[[#Totals],[Year 3]]</f>
        <v>0</v>
      </c>
      <c r="F12" s="39">
        <f>tbEquipment[[#Totals],[Year 4]]</f>
        <v>0</v>
      </c>
      <c r="G12" s="39">
        <f>tbEquipment[[#Totals],[Year 5]]</f>
        <v>0</v>
      </c>
      <c r="H12" s="39">
        <f t="shared" si="0"/>
        <v>0</v>
      </c>
      <c r="I12" s="42">
        <f>IF(($H$17=0),0,H12/$H$17)</f>
        <v>0</v>
      </c>
    </row>
    <row r="13" spans="1:9">
      <c r="A13" s="8" t="s">
        <v>19</v>
      </c>
      <c r="B13" s="39">
        <f>tbInternationalTravel[[#Totals],[Year 1
1st Half]]</f>
        <v>0</v>
      </c>
      <c r="C13" s="39">
        <f>tbInternationalTravel[[#Totals],[Year 1
2nd Half]]</f>
        <v>0</v>
      </c>
      <c r="D13" s="39">
        <f>tbInternationalTravel[[#Totals],[Year 2]]</f>
        <v>0</v>
      </c>
      <c r="E13" s="39">
        <f>tbInternationalTravel[[#Totals],[Year 3]]</f>
        <v>0</v>
      </c>
      <c r="F13" s="39">
        <f>tbInternationalTravel[[#Totals],[Year 4]]</f>
        <v>0</v>
      </c>
      <c r="G13" s="39">
        <f>tbInternationalTravel[[#Totals],[Year 5]]</f>
        <v>0</v>
      </c>
      <c r="H13" s="39">
        <f t="shared" si="0"/>
        <v>0</v>
      </c>
      <c r="I13" s="42">
        <f>IF(($H$17=0),0,H13/$H$17)</f>
        <v>0</v>
      </c>
    </row>
    <row r="14" spans="1:9" ht="15.75" thickBot="1">
      <c r="A14" s="71" t="s">
        <v>20</v>
      </c>
      <c r="B14" s="72">
        <f>tbResearch[[#Totals],[Year 1
1st Half]]</f>
        <v>0</v>
      </c>
      <c r="C14" s="72">
        <f>tbResearch[[#Totals],[Year 1
2nd Half]]</f>
        <v>0</v>
      </c>
      <c r="D14" s="72">
        <f>tbResearch[[#Totals],[Year 2]]</f>
        <v>0</v>
      </c>
      <c r="E14" s="72">
        <f>tbResearch[[#Totals],[Year 3]]</f>
        <v>0</v>
      </c>
      <c r="F14" s="72">
        <f>tbResearch[[#Totals],[Year 4]]</f>
        <v>0</v>
      </c>
      <c r="G14" s="72">
        <f>tbResearch[[#Totals],[Year 5]]</f>
        <v>0</v>
      </c>
      <c r="H14" s="72">
        <f t="shared" si="0"/>
        <v>0</v>
      </c>
      <c r="I14" s="73">
        <f>IF(($H$17=0),0,H14/$H$17)</f>
        <v>0</v>
      </c>
    </row>
    <row r="15" spans="1:9" ht="16.5" customHeight="1" thickTop="1">
      <c r="A15" s="68" t="s">
        <v>21</v>
      </c>
      <c r="B15" s="69">
        <f>SUM(B9:B14)</f>
        <v>0</v>
      </c>
      <c r="C15" s="69">
        <f>SUM(C9:C14)</f>
        <v>0</v>
      </c>
      <c r="D15" s="69">
        <f>SUM(D9:D14)</f>
        <v>0</v>
      </c>
      <c r="E15" s="69">
        <f>SUM(E9:E14)</f>
        <v>0</v>
      </c>
      <c r="F15" s="69">
        <f>SUM(F9:F14)</f>
        <v>0</v>
      </c>
      <c r="G15" s="69">
        <f>SUM(G9:G14)</f>
        <v>0</v>
      </c>
      <c r="H15" s="69">
        <f>SUM(H9:H14)</f>
        <v>0</v>
      </c>
      <c r="I15" s="70"/>
    </row>
    <row r="16" spans="1:9" ht="15.75" thickBot="1">
      <c r="A16" s="65" t="s">
        <v>22</v>
      </c>
      <c r="B16" s="66">
        <f>tbIndirectCosts[[#Totals],[Year 1
1st Half]]</f>
        <v>0</v>
      </c>
      <c r="C16" s="66">
        <f>tbIndirectCosts[[#Totals],[Year 1
2nd Half]]</f>
        <v>0</v>
      </c>
      <c r="D16" s="66">
        <f>tbIndirectCosts[[#Totals],[Year 2]]</f>
        <v>0</v>
      </c>
      <c r="E16" s="66">
        <f>tbIndirectCosts[[#Totals],[Year 3]]</f>
        <v>0</v>
      </c>
      <c r="F16" s="66">
        <f>tbIndirectCosts[[#Totals],[Year 4]]</f>
        <v>0</v>
      </c>
      <c r="G16" s="66">
        <f>tbIndirectCosts[[#Totals],[Year 5]]</f>
        <v>0</v>
      </c>
      <c r="H16" s="66">
        <f t="shared" si="0"/>
        <v>0</v>
      </c>
      <c r="I16" s="67">
        <f>IF(($H$15=0),0,H16/$H$15)</f>
        <v>0</v>
      </c>
    </row>
    <row r="17" spans="1:9" ht="16.5" thickTop="1" thickBot="1">
      <c r="A17" s="33" t="s">
        <v>13</v>
      </c>
      <c r="B17" s="43">
        <f>SUM(B15:B16)</f>
        <v>0</v>
      </c>
      <c r="C17" s="43">
        <f t="shared" ref="C17:G17" si="1">SUM(C15:C16)</f>
        <v>0</v>
      </c>
      <c r="D17" s="43">
        <f t="shared" si="1"/>
        <v>0</v>
      </c>
      <c r="E17" s="43">
        <f t="shared" si="1"/>
        <v>0</v>
      </c>
      <c r="F17" s="43">
        <f t="shared" si="1"/>
        <v>0</v>
      </c>
      <c r="G17" s="43">
        <f t="shared" si="1"/>
        <v>0</v>
      </c>
      <c r="H17" s="43">
        <f>SUM(H15:H16)</f>
        <v>0</v>
      </c>
      <c r="I17" s="44"/>
    </row>
    <row r="18" spans="1:9" ht="10.15" customHeight="1" thickBot="1">
      <c r="A18" s="211"/>
      <c r="B18" s="211"/>
      <c r="C18" s="211"/>
      <c r="D18" s="211"/>
      <c r="E18" s="211"/>
      <c r="F18" s="211"/>
      <c r="G18" s="211"/>
      <c r="H18" s="211"/>
    </row>
    <row r="19" spans="1:9" ht="20.100000000000001" customHeight="1" thickBot="1">
      <c r="A19" s="189" t="s">
        <v>23</v>
      </c>
      <c r="B19" s="190"/>
      <c r="C19" s="190"/>
      <c r="D19" s="190"/>
      <c r="E19" s="190"/>
      <c r="F19" s="190"/>
      <c r="G19" s="190"/>
      <c r="H19" s="190"/>
      <c r="I19" s="191"/>
    </row>
    <row r="20" spans="1:9" ht="60" customHeight="1" thickBot="1">
      <c r="A20" s="197" t="s">
        <v>24</v>
      </c>
      <c r="B20" s="198"/>
      <c r="C20" s="198"/>
      <c r="D20" s="198"/>
      <c r="E20" s="198"/>
      <c r="F20" s="198"/>
      <c r="G20" s="198"/>
      <c r="H20" s="198"/>
      <c r="I20" s="199"/>
    </row>
    <row r="21" spans="1:9" ht="30" customHeight="1" thickBot="1">
      <c r="A21" s="34" t="s">
        <v>25</v>
      </c>
      <c r="B21" s="32"/>
      <c r="C21" s="202" t="s">
        <v>26</v>
      </c>
      <c r="D21" s="203"/>
      <c r="E21" s="202" t="s">
        <v>27</v>
      </c>
      <c r="F21" s="205"/>
      <c r="G21" s="205"/>
      <c r="H21" s="205"/>
      <c r="I21" s="203"/>
    </row>
    <row r="22" spans="1:9" ht="45" customHeight="1" thickBot="1">
      <c r="A22" s="195"/>
      <c r="B22" s="196"/>
      <c r="C22" s="195"/>
      <c r="D22" s="196"/>
      <c r="E22" s="280"/>
      <c r="F22" s="281"/>
      <c r="G22" s="281"/>
      <c r="H22" s="281"/>
      <c r="I22" s="282"/>
    </row>
    <row r="23" spans="1:9" s="9" customFormat="1" ht="30" customHeight="1" thickBot="1">
      <c r="A23" s="206" t="s">
        <v>28</v>
      </c>
      <c r="B23" s="207"/>
      <c r="C23" s="200" t="s">
        <v>26</v>
      </c>
      <c r="D23" s="201"/>
      <c r="E23" s="200" t="s">
        <v>29</v>
      </c>
      <c r="F23" s="204"/>
      <c r="G23" s="204"/>
      <c r="H23" s="204"/>
      <c r="I23" s="201"/>
    </row>
    <row r="24" spans="1:9" ht="45" customHeight="1" thickBot="1">
      <c r="A24" s="195"/>
      <c r="B24" s="196"/>
      <c r="C24" s="195"/>
      <c r="D24" s="196"/>
      <c r="E24" s="283"/>
      <c r="F24" s="284"/>
      <c r="G24" s="284"/>
      <c r="H24" s="284"/>
      <c r="I24" s="285"/>
    </row>
    <row r="25" spans="1:9" ht="18" customHeight="1" thickBot="1">
      <c r="A25" s="35" t="s">
        <v>30</v>
      </c>
      <c r="B25" s="187"/>
      <c r="C25" s="188"/>
      <c r="E25" s="11"/>
      <c r="I25" s="118" t="str">
        <f>"Template Revision: "&amp;Version_Code</f>
        <v>Template Revision: 8.9</v>
      </c>
    </row>
  </sheetData>
  <sheetProtection selectLockedCells="1"/>
  <mergeCells count="24">
    <mergeCell ref="B2:I2"/>
    <mergeCell ref="B3:I3"/>
    <mergeCell ref="A18:H18"/>
    <mergeCell ref="A7:I7"/>
    <mergeCell ref="A4:H4"/>
    <mergeCell ref="A5:D5"/>
    <mergeCell ref="A6:D6"/>
    <mergeCell ref="E5:H5"/>
    <mergeCell ref="B25:C25"/>
    <mergeCell ref="A1:I1"/>
    <mergeCell ref="E6:I6"/>
    <mergeCell ref="A24:B24"/>
    <mergeCell ref="C24:D24"/>
    <mergeCell ref="E24:I24"/>
    <mergeCell ref="A19:I19"/>
    <mergeCell ref="A20:I20"/>
    <mergeCell ref="C23:D23"/>
    <mergeCell ref="C21:D21"/>
    <mergeCell ref="E23:I23"/>
    <mergeCell ref="E21:I21"/>
    <mergeCell ref="A22:B22"/>
    <mergeCell ref="C22:D22"/>
    <mergeCell ref="E22:I22"/>
    <mergeCell ref="A23:B23"/>
  </mergeCells>
  <conditionalFormatting sqref="A1:I25">
    <cfRule type="expression" dxfId="162" priority="1">
      <formula>AND(CELL("protect",A1),Check_Locked)</formula>
    </cfRule>
  </conditionalFormatting>
  <dataValidations count="1">
    <dataValidation type="list" allowBlank="1" showInputMessage="1" showErrorMessage="1" sqref="E5" xr:uid="{00000000-0002-0000-0000-000000000000}">
      <formula1>Currency</formula1>
    </dataValidation>
  </dataValidations>
  <printOptions horizontalCentered="1"/>
  <pageMargins left="0.3" right="0.3" top="0.3" bottom="0.3" header="0.3" footer="0.3"/>
  <pageSetup paperSize="5" scale="93" orientation="landscape" r:id="rId1"/>
  <ignoredErrors>
    <ignoredError sqref="H15" formula="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DonorContributions">
    <tabColor theme="6" tint="0.39997558519241921"/>
    <pageSetUpPr fitToPage="1"/>
  </sheetPr>
  <dimension ref="A1:F16"/>
  <sheetViews>
    <sheetView showGridLines="0" zoomScaleNormal="100" workbookViewId="0">
      <selection activeCell="A5" sqref="A5"/>
    </sheetView>
  </sheetViews>
  <sheetFormatPr defaultColWidth="8.7109375" defaultRowHeight="15"/>
  <cols>
    <col min="1" max="1" width="12.28515625" style="1" customWidth="1"/>
    <col min="2" max="2" width="8.7109375" style="1"/>
    <col min="3" max="3" width="13" style="1" customWidth="1"/>
    <col min="4" max="4" width="8.7109375" style="1"/>
    <col min="5" max="5" width="35.42578125" style="1" customWidth="1"/>
    <col min="6" max="6" width="35.28515625" style="1" customWidth="1"/>
    <col min="7" max="16384" width="8.7109375" style="1"/>
  </cols>
  <sheetData>
    <row r="1" spans="1:6" ht="15.75" customHeight="1" thickBot="1">
      <c r="A1" s="224" t="s">
        <v>75</v>
      </c>
      <c r="B1" s="225"/>
      <c r="C1" s="225"/>
      <c r="D1" s="225"/>
      <c r="E1" s="225"/>
      <c r="F1" s="226"/>
    </row>
    <row r="2" spans="1:6" ht="15" customHeight="1" thickBot="1">
      <c r="A2" s="24" t="s">
        <v>76</v>
      </c>
      <c r="B2" s="25"/>
      <c r="C2" s="25"/>
      <c r="D2" s="25"/>
      <c r="E2" s="25"/>
      <c r="F2" s="26"/>
    </row>
    <row r="3" spans="1:6" ht="24.6" customHeight="1" thickBot="1">
      <c r="A3" s="273" t="s">
        <v>77</v>
      </c>
      <c r="B3" s="277" t="s">
        <v>78</v>
      </c>
      <c r="C3" s="275" t="s">
        <v>79</v>
      </c>
      <c r="D3" s="276"/>
      <c r="E3" s="19" t="s">
        <v>80</v>
      </c>
      <c r="F3" s="20" t="s">
        <v>81</v>
      </c>
    </row>
    <row r="4" spans="1:6">
      <c r="A4" s="274"/>
      <c r="B4" s="278"/>
      <c r="C4" s="21" t="s">
        <v>82</v>
      </c>
      <c r="D4" s="22" t="s">
        <v>67</v>
      </c>
      <c r="E4" s="22" t="s">
        <v>83</v>
      </c>
      <c r="F4" s="23" t="s">
        <v>84</v>
      </c>
    </row>
    <row r="5" spans="1:6">
      <c r="A5" s="145"/>
      <c r="B5" s="140"/>
      <c r="C5" s="138"/>
      <c r="D5" s="143"/>
      <c r="E5" s="129"/>
      <c r="F5" s="129"/>
    </row>
    <row r="6" spans="1:6">
      <c r="A6" s="139"/>
      <c r="B6" s="140"/>
      <c r="C6" s="138"/>
      <c r="D6" s="144"/>
      <c r="E6" s="129"/>
      <c r="F6" s="129"/>
    </row>
    <row r="7" spans="1:6">
      <c r="A7" s="141"/>
      <c r="B7" s="142"/>
      <c r="C7" s="130"/>
      <c r="D7" s="144"/>
      <c r="E7" s="129"/>
      <c r="F7" s="129"/>
    </row>
    <row r="8" spans="1:6">
      <c r="A8" s="141"/>
      <c r="B8" s="142"/>
      <c r="C8" s="130"/>
      <c r="D8" s="144"/>
      <c r="E8" s="129"/>
      <c r="F8" s="129"/>
    </row>
    <row r="9" spans="1:6">
      <c r="A9" s="141"/>
      <c r="B9" s="142"/>
      <c r="C9" s="130"/>
      <c r="D9" s="144"/>
      <c r="E9" s="129"/>
      <c r="F9" s="129"/>
    </row>
    <row r="10" spans="1:6">
      <c r="A10" s="141"/>
      <c r="B10" s="142"/>
      <c r="C10" s="130"/>
      <c r="D10" s="144"/>
      <c r="E10" s="129"/>
      <c r="F10" s="129"/>
    </row>
    <row r="11" spans="1:6">
      <c r="A11" s="141"/>
      <c r="B11" s="142"/>
      <c r="C11" s="130"/>
      <c r="D11" s="144"/>
      <c r="E11" s="129"/>
      <c r="F11" s="129"/>
    </row>
    <row r="12" spans="1:6">
      <c r="A12" s="141"/>
      <c r="B12" s="142"/>
      <c r="C12" s="130"/>
      <c r="D12" s="144"/>
      <c r="E12" s="129"/>
      <c r="F12" s="129"/>
    </row>
    <row r="13" spans="1:6">
      <c r="A13" s="141"/>
      <c r="B13" s="142"/>
      <c r="C13" s="130"/>
      <c r="D13" s="144"/>
      <c r="E13" s="129"/>
      <c r="F13" s="129"/>
    </row>
    <row r="16" spans="1:6">
      <c r="C16" s="2"/>
    </row>
  </sheetData>
  <sheetProtection sheet="1" formatCells="0" insertRows="0"/>
  <dataConsolidate/>
  <mergeCells count="4">
    <mergeCell ref="A1:F1"/>
    <mergeCell ref="A3:A4"/>
    <mergeCell ref="C3:D3"/>
    <mergeCell ref="B3:B4"/>
  </mergeCells>
  <conditionalFormatting sqref="A1:F13">
    <cfRule type="expression" dxfId="3" priority="1">
      <formula>AND(CELL("protect",A1),Check_Locked)</formula>
    </cfRule>
  </conditionalFormatting>
  <conditionalFormatting sqref="A5:F13">
    <cfRule type="expression" dxfId="2" priority="2" stopIfTrue="1">
      <formula>MOD(ROW(),2)=0</formula>
    </cfRule>
  </conditionalFormatting>
  <pageMargins left="0.3" right="0.3" top="0.3" bottom="0.3" header="0.3" footer="0.3"/>
  <pageSetup paperSize="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Consolidated">
    <tabColor theme="6" tint="0.39997558519241921"/>
    <pageSetUpPr fitToPage="1"/>
  </sheetPr>
  <dimension ref="A1:E19"/>
  <sheetViews>
    <sheetView showGridLines="0" zoomScaleNormal="100" workbookViewId="0">
      <selection activeCell="B4" sqref="B4"/>
    </sheetView>
  </sheetViews>
  <sheetFormatPr defaultColWidth="8.7109375" defaultRowHeight="15"/>
  <cols>
    <col min="1" max="1" width="19.42578125" style="1" customWidth="1"/>
    <col min="2" max="4" width="24.42578125" style="1" customWidth="1"/>
    <col min="5" max="5" width="13.5703125" style="1" customWidth="1"/>
    <col min="6" max="16384" width="8.7109375" style="1"/>
  </cols>
  <sheetData>
    <row r="1" spans="1:5" ht="15" customHeight="1" thickBot="1">
      <c r="A1" s="224" t="s">
        <v>85</v>
      </c>
      <c r="B1" s="225"/>
      <c r="C1" s="225"/>
      <c r="D1" s="225"/>
      <c r="E1" s="226"/>
    </row>
    <row r="2" spans="1:5" ht="40.15" customHeight="1" thickBot="1">
      <c r="A2" s="239" t="s">
        <v>86</v>
      </c>
      <c r="B2" s="232"/>
      <c r="C2" s="232"/>
      <c r="D2" s="232"/>
      <c r="E2" s="240"/>
    </row>
    <row r="3" spans="1:5" ht="15.75" thickBot="1">
      <c r="A3" s="27" t="s">
        <v>87</v>
      </c>
      <c r="B3" s="106" t="s">
        <v>88</v>
      </c>
      <c r="C3" s="106" t="s">
        <v>89</v>
      </c>
      <c r="D3" s="107" t="s">
        <v>90</v>
      </c>
      <c r="E3" s="47" t="b">
        <f>AND(OR(B5=C5,C5=""),OR(C5=D5,D5=""))</f>
        <v>1</v>
      </c>
    </row>
    <row r="4" spans="1:5" ht="18" customHeight="1">
      <c r="A4" s="165" t="s">
        <v>91</v>
      </c>
      <c r="B4" s="160"/>
      <c r="C4" s="160"/>
      <c r="D4" s="169"/>
      <c r="E4" s="172"/>
    </row>
    <row r="5" spans="1:5" ht="18" customHeight="1" thickBot="1">
      <c r="A5" s="105" t="s">
        <v>92</v>
      </c>
      <c r="B5" s="161"/>
      <c r="C5" s="161"/>
      <c r="D5" s="170"/>
      <c r="E5" s="171" t="s">
        <v>93</v>
      </c>
    </row>
    <row r="6" spans="1:5" ht="15.75" thickTop="1">
      <c r="A6" s="162" t="s">
        <v>15</v>
      </c>
      <c r="B6" s="151"/>
      <c r="C6" s="152"/>
      <c r="D6" s="153"/>
      <c r="E6" s="167">
        <f>IF(E$3,SUM(B6:D6),"N/A")</f>
        <v>0</v>
      </c>
    </row>
    <row r="7" spans="1:5">
      <c r="A7" s="163" t="s">
        <v>16</v>
      </c>
      <c r="B7" s="154"/>
      <c r="C7" s="155"/>
      <c r="D7" s="156"/>
      <c r="E7" s="166">
        <f t="shared" ref="E7:E14" si="0">IF(E$3,SUM(B7:D7),"N/A")</f>
        <v>0</v>
      </c>
    </row>
    <row r="8" spans="1:5">
      <c r="A8" s="163" t="s">
        <v>17</v>
      </c>
      <c r="B8" s="154"/>
      <c r="C8" s="155"/>
      <c r="D8" s="156"/>
      <c r="E8" s="166">
        <f t="shared" si="0"/>
        <v>0</v>
      </c>
    </row>
    <row r="9" spans="1:5">
      <c r="A9" s="163" t="s">
        <v>18</v>
      </c>
      <c r="B9" s="154"/>
      <c r="C9" s="155"/>
      <c r="D9" s="156"/>
      <c r="E9" s="166">
        <f t="shared" si="0"/>
        <v>0</v>
      </c>
    </row>
    <row r="10" spans="1:5">
      <c r="A10" s="163" t="s">
        <v>94</v>
      </c>
      <c r="B10" s="154"/>
      <c r="C10" s="155"/>
      <c r="D10" s="156"/>
      <c r="E10" s="166">
        <f t="shared" si="0"/>
        <v>0</v>
      </c>
    </row>
    <row r="11" spans="1:5">
      <c r="A11" s="163" t="s">
        <v>73</v>
      </c>
      <c r="B11" s="154"/>
      <c r="C11" s="155"/>
      <c r="D11" s="156"/>
      <c r="E11" s="166">
        <f t="shared" si="0"/>
        <v>0</v>
      </c>
    </row>
    <row r="12" spans="1:5">
      <c r="A12" s="163" t="s">
        <v>95</v>
      </c>
      <c r="B12" s="154"/>
      <c r="C12" s="155"/>
      <c r="D12" s="156"/>
      <c r="E12" s="166">
        <f t="shared" si="0"/>
        <v>0</v>
      </c>
    </row>
    <row r="13" spans="1:5" ht="15.75" thickBot="1">
      <c r="A13" s="164" t="s">
        <v>96</v>
      </c>
      <c r="B13" s="157"/>
      <c r="C13" s="158"/>
      <c r="D13" s="159"/>
      <c r="E13" s="168">
        <f t="shared" si="0"/>
        <v>0</v>
      </c>
    </row>
    <row r="14" spans="1:5" ht="24" thickTop="1" thickBot="1">
      <c r="A14" s="29" t="s">
        <v>97</v>
      </c>
      <c r="B14" s="30">
        <f>SUM(B$6:B$13)</f>
        <v>0</v>
      </c>
      <c r="C14" s="30">
        <f>SUM(C$6:C$13)</f>
        <v>0</v>
      </c>
      <c r="D14" s="30">
        <f>SUM(D$6:D$13)</f>
        <v>0</v>
      </c>
      <c r="E14" s="31">
        <f t="shared" si="0"/>
        <v>0</v>
      </c>
    </row>
    <row r="15" spans="1:5">
      <c r="A15" s="4" t="s">
        <v>98</v>
      </c>
      <c r="B15" s="3"/>
      <c r="C15" s="3"/>
      <c r="D15" s="3"/>
      <c r="E15" s="3"/>
    </row>
    <row r="16" spans="1:5">
      <c r="A16" s="5" t="s">
        <v>99</v>
      </c>
      <c r="C16" s="181"/>
      <c r="D16" s="181"/>
      <c r="E16" s="3"/>
    </row>
    <row r="17" spans="2:4">
      <c r="B17" s="279" t="s">
        <v>100</v>
      </c>
      <c r="C17" s="279"/>
      <c r="D17" s="279"/>
    </row>
    <row r="19" spans="2:4">
      <c r="C19" s="2"/>
    </row>
  </sheetData>
  <sheetProtection sheet="1" formatCells="0" selectLockedCells="1"/>
  <dataConsolidate/>
  <mergeCells count="3">
    <mergeCell ref="A1:E1"/>
    <mergeCell ref="A2:E2"/>
    <mergeCell ref="B17:D17"/>
  </mergeCells>
  <conditionalFormatting sqref="A1:E17">
    <cfRule type="expression" dxfId="1" priority="1">
      <formula>AND(CELL("protect",A1),Check_Locked)</formula>
    </cfRule>
  </conditionalFormatting>
  <conditionalFormatting sqref="A6:E13">
    <cfRule type="expression" dxfId="0" priority="2">
      <formula>MOD(ROW(),2)=0</formula>
    </cfRule>
  </conditionalFormatting>
  <pageMargins left="0.3" right="0.3" top="0.3" bottom="0.3" header="0.3" footer="0.3"/>
  <pageSetup paperSize="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4">
    <tabColor rgb="FF002060"/>
  </sheetPr>
  <dimension ref="A1:K196"/>
  <sheetViews>
    <sheetView zoomScaleNormal="100" workbookViewId="0">
      <selection activeCell="E18" sqref="E18"/>
    </sheetView>
  </sheetViews>
  <sheetFormatPr defaultColWidth="9.28515625" defaultRowHeight="12.75"/>
  <cols>
    <col min="1" max="1" width="23.7109375" style="51" customWidth="1"/>
    <col min="2" max="2" width="9.28515625" style="51"/>
    <col min="3" max="3" width="9.28515625" style="63"/>
    <col min="4" max="4" width="17.7109375" style="51" customWidth="1"/>
    <col min="5" max="5" width="14.7109375" style="51" customWidth="1"/>
    <col min="6" max="9" width="9.28515625" style="51"/>
    <col min="10" max="10" width="17.5703125" style="51" customWidth="1"/>
    <col min="11" max="16384" width="9.28515625" style="51"/>
  </cols>
  <sheetData>
    <row r="1" spans="1:11" ht="15">
      <c r="A1" s="48" t="s">
        <v>101</v>
      </c>
      <c r="B1" s="48"/>
      <c r="C1" s="49"/>
      <c r="D1" s="48"/>
      <c r="E1"/>
      <c r="F1"/>
      <c r="G1" s="48" t="s">
        <v>102</v>
      </c>
      <c r="H1" s="48"/>
      <c r="I1" s="48"/>
      <c r="J1" s="50"/>
      <c r="K1" s="48"/>
    </row>
    <row r="2" spans="1:11" ht="15">
      <c r="A2" s="52" t="s">
        <v>103</v>
      </c>
      <c r="B2" s="53" t="s">
        <v>104</v>
      </c>
      <c r="C2" s="49"/>
      <c r="E2"/>
      <c r="F2"/>
      <c r="G2" s="54" t="s">
        <v>105</v>
      </c>
      <c r="H2" s="54">
        <v>1</v>
      </c>
      <c r="I2" s="55"/>
      <c r="J2" s="48"/>
      <c r="K2" s="48"/>
    </row>
    <row r="3" spans="1:11" ht="15">
      <c r="A3" s="52" t="s">
        <v>106</v>
      </c>
      <c r="B3" s="53" t="s">
        <v>107</v>
      </c>
      <c r="C3" s="49"/>
      <c r="E3"/>
      <c r="F3"/>
      <c r="G3" s="54" t="s">
        <v>108</v>
      </c>
      <c r="H3" s="54">
        <v>0</v>
      </c>
      <c r="I3" s="48"/>
      <c r="J3" s="48"/>
      <c r="K3" s="48"/>
    </row>
    <row r="4" spans="1:11" ht="15">
      <c r="A4" s="52" t="s">
        <v>109</v>
      </c>
      <c r="B4" s="53" t="s">
        <v>110</v>
      </c>
      <c r="C4" s="49"/>
      <c r="E4"/>
      <c r="F4"/>
      <c r="G4" s="55"/>
      <c r="H4" s="55"/>
      <c r="I4" s="48"/>
      <c r="J4" s="48"/>
      <c r="K4" s="48"/>
    </row>
    <row r="5" spans="1:11" ht="15">
      <c r="A5" s="52" t="s">
        <v>111</v>
      </c>
      <c r="B5" s="53" t="s">
        <v>112</v>
      </c>
      <c r="C5" s="49"/>
      <c r="E5"/>
      <c r="F5"/>
      <c r="I5" s="48"/>
      <c r="J5" s="48"/>
      <c r="K5" s="48"/>
    </row>
    <row r="6" spans="1:11" ht="15">
      <c r="A6" s="52" t="s">
        <v>113</v>
      </c>
      <c r="B6" s="53" t="s">
        <v>114</v>
      </c>
      <c r="C6" s="49"/>
      <c r="E6"/>
      <c r="F6"/>
      <c r="I6" s="48"/>
      <c r="J6" s="48"/>
      <c r="K6" s="48"/>
    </row>
    <row r="7" spans="1:11" ht="15">
      <c r="A7" s="52" t="s">
        <v>115</v>
      </c>
      <c r="B7" s="53" t="s">
        <v>116</v>
      </c>
      <c r="C7" s="49"/>
      <c r="E7"/>
      <c r="F7"/>
      <c r="G7" s="48"/>
      <c r="H7" s="48"/>
      <c r="I7" s="48"/>
      <c r="J7" s="48"/>
      <c r="K7" s="48"/>
    </row>
    <row r="8" spans="1:11" ht="15">
      <c r="A8" s="52" t="s">
        <v>117</v>
      </c>
      <c r="B8" s="53" t="s">
        <v>118</v>
      </c>
      <c r="C8" s="49"/>
      <c r="E8"/>
      <c r="F8"/>
      <c r="G8" s="48"/>
      <c r="H8" s="48"/>
      <c r="I8" s="48"/>
      <c r="J8" s="48"/>
      <c r="K8" s="48"/>
    </row>
    <row r="9" spans="1:11" ht="15">
      <c r="A9" s="52" t="s">
        <v>119</v>
      </c>
      <c r="B9" s="53" t="s">
        <v>120</v>
      </c>
      <c r="C9" s="49"/>
      <c r="E9"/>
      <c r="F9"/>
      <c r="G9" s="48"/>
      <c r="H9" s="48"/>
      <c r="I9" s="48"/>
      <c r="J9" s="48"/>
      <c r="K9" s="48"/>
    </row>
    <row r="10" spans="1:11" ht="15">
      <c r="A10" s="52" t="s">
        <v>121</v>
      </c>
      <c r="B10" s="53"/>
      <c r="C10" s="49"/>
      <c r="E10"/>
      <c r="F10"/>
      <c r="G10" s="48"/>
      <c r="H10" s="48"/>
      <c r="I10" s="48"/>
      <c r="J10" s="48"/>
      <c r="K10" s="48"/>
    </row>
    <row r="11" spans="1:11" ht="15">
      <c r="A11" s="52" t="s">
        <v>122</v>
      </c>
      <c r="B11" s="53" t="s">
        <v>123</v>
      </c>
      <c r="C11" s="49"/>
      <c r="E11"/>
      <c r="F11"/>
      <c r="G11" s="48"/>
      <c r="H11" s="48"/>
      <c r="I11" s="55"/>
      <c r="J11" s="48"/>
      <c r="K11" s="48"/>
    </row>
    <row r="12" spans="1:11" ht="15">
      <c r="A12" s="52" t="s">
        <v>124</v>
      </c>
      <c r="B12" s="53" t="s">
        <v>125</v>
      </c>
      <c r="C12" s="49"/>
      <c r="E12"/>
      <c r="F12"/>
      <c r="G12" s="48"/>
      <c r="H12" s="48"/>
      <c r="I12" s="55"/>
      <c r="J12" s="48"/>
      <c r="K12" s="48"/>
    </row>
    <row r="13" spans="1:11">
      <c r="A13" s="52" t="s">
        <v>126</v>
      </c>
      <c r="B13" s="53" t="s">
        <v>127</v>
      </c>
      <c r="C13" s="49"/>
      <c r="E13" s="49"/>
      <c r="F13" s="56"/>
      <c r="G13" s="48"/>
      <c r="H13" s="48"/>
      <c r="I13" s="55"/>
      <c r="J13" s="48"/>
      <c r="K13" s="48"/>
    </row>
    <row r="14" spans="1:11">
      <c r="A14" s="52" t="s">
        <v>128</v>
      </c>
      <c r="B14" s="53" t="s">
        <v>129</v>
      </c>
      <c r="C14" s="49"/>
      <c r="E14" s="55" t="s">
        <v>130</v>
      </c>
      <c r="F14" s="186" t="s">
        <v>131</v>
      </c>
      <c r="G14" s="185" t="s">
        <v>132</v>
      </c>
      <c r="H14" s="48"/>
      <c r="I14" s="55"/>
      <c r="J14" s="48"/>
      <c r="K14" s="48"/>
    </row>
    <row r="15" spans="1:11">
      <c r="A15" s="52" t="s">
        <v>133</v>
      </c>
      <c r="B15" s="53" t="s">
        <v>134</v>
      </c>
      <c r="C15" s="49"/>
      <c r="E15" s="57" t="s">
        <v>135</v>
      </c>
      <c r="F15" s="185" t="b">
        <v>0</v>
      </c>
      <c r="G15" s="55"/>
      <c r="H15" s="55"/>
      <c r="I15" s="55"/>
      <c r="J15" s="48"/>
      <c r="K15" s="48"/>
    </row>
    <row r="16" spans="1:11">
      <c r="A16" s="52" t="s">
        <v>136</v>
      </c>
      <c r="B16" s="53" t="s">
        <v>137</v>
      </c>
      <c r="C16" s="49"/>
      <c r="E16" s="58"/>
      <c r="F16" s="48"/>
      <c r="G16" s="55"/>
      <c r="H16" s="55"/>
      <c r="I16" s="55"/>
      <c r="J16" s="48"/>
      <c r="K16" s="48"/>
    </row>
    <row r="17" spans="1:11">
      <c r="A17" s="52" t="s">
        <v>138</v>
      </c>
      <c r="B17" s="53" t="s">
        <v>139</v>
      </c>
      <c r="C17" s="49"/>
      <c r="E17" s="58"/>
      <c r="F17" s="48"/>
      <c r="G17" s="55"/>
      <c r="H17" s="55"/>
      <c r="I17" s="55"/>
      <c r="J17" s="48"/>
      <c r="K17" s="48"/>
    </row>
    <row r="18" spans="1:11">
      <c r="A18" s="52" t="s">
        <v>140</v>
      </c>
      <c r="B18" s="53" t="s">
        <v>141</v>
      </c>
      <c r="C18" s="49"/>
      <c r="D18" s="59"/>
      <c r="E18" s="58"/>
      <c r="F18" s="48"/>
      <c r="G18" s="55"/>
      <c r="H18" s="55"/>
      <c r="I18" s="55"/>
      <c r="J18" s="48"/>
      <c r="K18" s="48"/>
    </row>
    <row r="19" spans="1:11">
      <c r="A19" s="52" t="s">
        <v>142</v>
      </c>
      <c r="B19" s="53" t="s">
        <v>143</v>
      </c>
      <c r="C19" s="49"/>
      <c r="D19" s="59"/>
      <c r="E19" s="58"/>
      <c r="F19" s="48"/>
      <c r="G19" s="55"/>
      <c r="H19" s="55"/>
      <c r="I19" s="55"/>
      <c r="J19" s="48"/>
      <c r="K19" s="48"/>
    </row>
    <row r="20" spans="1:11">
      <c r="A20" s="52" t="s">
        <v>144</v>
      </c>
      <c r="B20" s="53" t="s">
        <v>145</v>
      </c>
      <c r="C20" s="49"/>
      <c r="D20" s="59"/>
      <c r="E20" s="58"/>
      <c r="F20" s="48"/>
      <c r="G20" s="55"/>
      <c r="H20" s="55"/>
      <c r="I20" s="55"/>
      <c r="J20" s="48"/>
      <c r="K20" s="48"/>
    </row>
    <row r="21" spans="1:11">
      <c r="A21" s="52" t="s">
        <v>146</v>
      </c>
      <c r="B21" s="53" t="s">
        <v>147</v>
      </c>
      <c r="C21" s="49"/>
      <c r="D21" s="59"/>
      <c r="E21" s="58"/>
      <c r="F21" s="48"/>
      <c r="G21" s="55"/>
      <c r="H21" s="55"/>
      <c r="I21" s="55"/>
      <c r="J21" s="48"/>
      <c r="K21" s="48"/>
    </row>
    <row r="22" spans="1:11">
      <c r="A22" s="52" t="s">
        <v>148</v>
      </c>
      <c r="B22" s="53" t="s">
        <v>149</v>
      </c>
      <c r="C22" s="49"/>
      <c r="D22" s="59"/>
      <c r="E22" s="58"/>
      <c r="F22" s="48"/>
      <c r="G22" s="55"/>
      <c r="H22" s="55"/>
      <c r="I22" s="55"/>
      <c r="J22" s="48"/>
      <c r="K22" s="48"/>
    </row>
    <row r="23" spans="1:11">
      <c r="A23" s="52" t="s">
        <v>150</v>
      </c>
      <c r="B23" s="53" t="s">
        <v>151</v>
      </c>
      <c r="C23" s="49"/>
      <c r="D23" s="59"/>
      <c r="E23" s="58"/>
      <c r="F23" s="48"/>
      <c r="G23" s="55"/>
      <c r="H23" s="55"/>
      <c r="I23" s="55"/>
      <c r="J23" s="48"/>
      <c r="K23" s="48"/>
    </row>
    <row r="24" spans="1:11">
      <c r="A24" s="52" t="s">
        <v>152</v>
      </c>
      <c r="B24" s="53" t="s">
        <v>153</v>
      </c>
      <c r="C24" s="49"/>
      <c r="D24" s="59"/>
      <c r="E24" s="58"/>
      <c r="F24" s="48"/>
      <c r="G24" s="55"/>
      <c r="H24" s="55"/>
      <c r="I24" s="55"/>
      <c r="J24" s="48"/>
      <c r="K24" s="48"/>
    </row>
    <row r="25" spans="1:11">
      <c r="A25" s="52" t="s">
        <v>154</v>
      </c>
      <c r="B25" s="53" t="s">
        <v>155</v>
      </c>
      <c r="C25" s="49"/>
      <c r="D25" s="59"/>
      <c r="E25" s="58"/>
      <c r="F25" s="48"/>
      <c r="G25" s="55"/>
      <c r="H25" s="55"/>
      <c r="I25" s="55"/>
      <c r="J25" s="48"/>
      <c r="K25" s="48"/>
    </row>
    <row r="26" spans="1:11">
      <c r="A26" s="52" t="s">
        <v>156</v>
      </c>
      <c r="B26" s="53" t="s">
        <v>143</v>
      </c>
      <c r="C26" s="49"/>
      <c r="D26" s="59"/>
      <c r="E26" s="58"/>
      <c r="F26" s="48"/>
      <c r="G26" s="55"/>
      <c r="H26" s="55"/>
      <c r="I26" s="55"/>
      <c r="J26" s="48"/>
      <c r="K26" s="48"/>
    </row>
    <row r="27" spans="1:11">
      <c r="A27" s="52" t="s">
        <v>157</v>
      </c>
      <c r="B27" s="53" t="s">
        <v>158</v>
      </c>
      <c r="C27" s="49"/>
      <c r="D27" s="59"/>
      <c r="E27" s="58"/>
      <c r="F27" s="48"/>
      <c r="G27" s="55"/>
      <c r="H27" s="55"/>
      <c r="I27" s="55"/>
      <c r="J27" s="48"/>
      <c r="K27" s="48"/>
    </row>
    <row r="28" spans="1:11">
      <c r="A28" s="52" t="s">
        <v>159</v>
      </c>
      <c r="B28" s="53" t="s">
        <v>160</v>
      </c>
      <c r="C28" s="49"/>
      <c r="D28" s="59"/>
      <c r="E28" s="58"/>
      <c r="F28" s="48"/>
      <c r="G28" s="55"/>
      <c r="H28" s="55"/>
      <c r="I28" s="55"/>
      <c r="J28" s="48"/>
      <c r="K28" s="48"/>
    </row>
    <row r="29" spans="1:11">
      <c r="A29" s="52" t="s">
        <v>161</v>
      </c>
      <c r="B29" s="53" t="s">
        <v>162</v>
      </c>
      <c r="C29" s="49"/>
      <c r="D29" s="59"/>
      <c r="E29" s="58"/>
      <c r="F29" s="48"/>
      <c r="G29" s="55"/>
      <c r="H29" s="55"/>
      <c r="I29" s="55"/>
      <c r="J29" s="48"/>
      <c r="K29" s="48"/>
    </row>
    <row r="30" spans="1:11">
      <c r="A30" s="52" t="s">
        <v>163</v>
      </c>
      <c r="B30" s="53" t="s">
        <v>164</v>
      </c>
      <c r="C30" s="49"/>
      <c r="D30" s="59"/>
      <c r="E30" s="58"/>
      <c r="F30" s="48"/>
      <c r="G30" s="55"/>
      <c r="H30" s="55"/>
      <c r="I30" s="55"/>
      <c r="J30" s="48"/>
      <c r="K30" s="48"/>
    </row>
    <row r="31" spans="1:11">
      <c r="A31" s="52" t="s">
        <v>165</v>
      </c>
      <c r="B31" s="53" t="s">
        <v>166</v>
      </c>
      <c r="C31" s="49"/>
      <c r="D31" s="60"/>
      <c r="E31" s="58"/>
      <c r="F31" s="48"/>
      <c r="G31" s="55"/>
      <c r="H31" s="55"/>
      <c r="I31" s="55"/>
      <c r="J31" s="48"/>
      <c r="K31" s="48"/>
    </row>
    <row r="32" spans="1:11">
      <c r="A32" s="61" t="s">
        <v>167</v>
      </c>
      <c r="B32" s="53" t="s">
        <v>168</v>
      </c>
      <c r="C32" s="49"/>
      <c r="D32" s="59"/>
      <c r="E32" s="58"/>
      <c r="F32" s="48"/>
      <c r="G32" s="55"/>
      <c r="H32" s="55"/>
      <c r="I32" s="55"/>
      <c r="J32" s="48"/>
      <c r="K32" s="48"/>
    </row>
    <row r="33" spans="1:11">
      <c r="A33" s="52" t="s">
        <v>169</v>
      </c>
      <c r="B33" s="53" t="s">
        <v>170</v>
      </c>
      <c r="C33" s="49"/>
      <c r="D33" s="59"/>
      <c r="E33" s="58"/>
      <c r="F33" s="48"/>
      <c r="G33" s="55"/>
      <c r="H33" s="55"/>
      <c r="I33" s="55"/>
      <c r="J33" s="48"/>
      <c r="K33" s="48"/>
    </row>
    <row r="34" spans="1:11">
      <c r="A34" s="52" t="s">
        <v>171</v>
      </c>
      <c r="B34" s="53" t="s">
        <v>172</v>
      </c>
      <c r="C34" s="49"/>
      <c r="D34" s="59"/>
      <c r="E34" s="58"/>
      <c r="F34" s="48"/>
      <c r="G34" s="55"/>
      <c r="H34" s="55"/>
      <c r="I34" s="55"/>
      <c r="J34" s="48"/>
      <c r="K34" s="48"/>
    </row>
    <row r="35" spans="1:11">
      <c r="A35" s="52" t="s">
        <v>173</v>
      </c>
      <c r="B35" s="53" t="s">
        <v>174</v>
      </c>
      <c r="C35" s="49"/>
      <c r="D35" s="59"/>
      <c r="E35" s="58"/>
      <c r="F35" s="48"/>
      <c r="G35" s="55"/>
      <c r="H35" s="55"/>
      <c r="I35" s="55"/>
      <c r="J35" s="48"/>
      <c r="K35" s="48"/>
    </row>
    <row r="36" spans="1:11">
      <c r="A36" s="52" t="s">
        <v>175</v>
      </c>
      <c r="B36" s="53" t="s">
        <v>176</v>
      </c>
      <c r="C36" s="49"/>
      <c r="D36" s="59"/>
      <c r="E36" s="58"/>
      <c r="F36" s="48"/>
      <c r="G36" s="55"/>
      <c r="H36" s="55"/>
      <c r="I36" s="55"/>
      <c r="J36" s="48"/>
      <c r="K36" s="48"/>
    </row>
    <row r="37" spans="1:11">
      <c r="A37" s="52" t="s">
        <v>177</v>
      </c>
      <c r="B37" s="53" t="s">
        <v>178</v>
      </c>
      <c r="C37" s="49"/>
      <c r="D37" s="59"/>
      <c r="E37" s="58"/>
      <c r="F37" s="48"/>
      <c r="G37" s="55"/>
      <c r="H37" s="55"/>
      <c r="I37" s="55"/>
      <c r="J37" s="48"/>
      <c r="K37" s="48"/>
    </row>
    <row r="38" spans="1:11">
      <c r="A38" s="52" t="s">
        <v>179</v>
      </c>
      <c r="B38" s="53" t="s">
        <v>180</v>
      </c>
      <c r="C38" s="49"/>
      <c r="D38" s="59"/>
      <c r="E38" s="58"/>
      <c r="F38" s="48"/>
      <c r="G38" s="55"/>
      <c r="H38" s="55"/>
      <c r="I38" s="55"/>
      <c r="J38" s="48"/>
      <c r="K38" s="48"/>
    </row>
    <row r="39" spans="1:11">
      <c r="A39" s="52" t="s">
        <v>103</v>
      </c>
      <c r="B39" s="53" t="s">
        <v>104</v>
      </c>
      <c r="C39" s="49"/>
      <c r="D39" s="60"/>
      <c r="E39" s="58"/>
      <c r="F39" s="48"/>
      <c r="G39" s="55"/>
      <c r="H39" s="55"/>
      <c r="I39" s="55"/>
      <c r="J39" s="48"/>
      <c r="K39" s="48"/>
    </row>
    <row r="40" spans="1:11">
      <c r="A40" s="52" t="s">
        <v>181</v>
      </c>
      <c r="B40" s="53" t="s">
        <v>182</v>
      </c>
      <c r="C40" s="49"/>
      <c r="D40" s="49"/>
      <c r="E40" s="58"/>
      <c r="F40" s="48"/>
      <c r="G40" s="55"/>
      <c r="H40" s="55"/>
      <c r="I40" s="55"/>
      <c r="J40" s="48"/>
      <c r="K40" s="48"/>
    </row>
    <row r="41" spans="1:11">
      <c r="A41" s="52" t="s">
        <v>183</v>
      </c>
      <c r="B41" s="53" t="s">
        <v>184</v>
      </c>
      <c r="C41" s="49"/>
      <c r="D41" s="49"/>
      <c r="E41" s="58"/>
      <c r="F41" s="48"/>
      <c r="G41" s="55"/>
      <c r="H41" s="55"/>
      <c r="I41" s="55"/>
      <c r="J41" s="48"/>
      <c r="K41" s="48"/>
    </row>
    <row r="42" spans="1:11">
      <c r="A42" s="52" t="s">
        <v>185</v>
      </c>
      <c r="B42" s="53" t="s">
        <v>110</v>
      </c>
      <c r="C42" s="49"/>
      <c r="D42" s="49"/>
      <c r="E42" s="58"/>
      <c r="F42" s="48"/>
      <c r="G42" s="55"/>
      <c r="H42" s="55"/>
      <c r="I42" s="55"/>
      <c r="J42" s="48"/>
      <c r="K42" s="48"/>
    </row>
    <row r="43" spans="1:11">
      <c r="A43" s="52" t="s">
        <v>186</v>
      </c>
      <c r="B43" s="53" t="s">
        <v>187</v>
      </c>
      <c r="C43" s="49"/>
      <c r="D43" s="49"/>
      <c r="E43" s="58"/>
      <c r="F43" s="48"/>
      <c r="G43" s="55"/>
      <c r="H43" s="55"/>
      <c r="I43" s="55"/>
      <c r="J43" s="48"/>
      <c r="K43" s="48"/>
    </row>
    <row r="44" spans="1:11">
      <c r="A44" s="52" t="s">
        <v>188</v>
      </c>
      <c r="B44" s="53" t="s">
        <v>189</v>
      </c>
      <c r="C44" s="49"/>
      <c r="D44" s="49"/>
      <c r="E44" s="58"/>
      <c r="F44" s="48"/>
      <c r="G44" s="55"/>
      <c r="H44" s="55"/>
      <c r="I44" s="55"/>
      <c r="J44" s="48"/>
      <c r="K44" s="48"/>
    </row>
    <row r="45" spans="1:11">
      <c r="A45" s="52" t="s">
        <v>190</v>
      </c>
      <c r="B45" s="53" t="s">
        <v>191</v>
      </c>
      <c r="C45" s="49"/>
      <c r="D45" s="49"/>
      <c r="E45" s="58"/>
      <c r="F45" s="48"/>
      <c r="G45" s="55"/>
      <c r="H45" s="55"/>
      <c r="I45" s="55"/>
      <c r="J45" s="48"/>
      <c r="K45" s="48"/>
    </row>
    <row r="46" spans="1:11">
      <c r="A46" s="52" t="s">
        <v>192</v>
      </c>
      <c r="B46" s="53" t="s">
        <v>193</v>
      </c>
      <c r="C46" s="49"/>
      <c r="D46" s="49"/>
      <c r="E46" s="58"/>
      <c r="F46" s="48"/>
      <c r="G46" s="55"/>
      <c r="H46" s="55"/>
      <c r="I46" s="55"/>
      <c r="J46" s="48"/>
      <c r="K46" s="48"/>
    </row>
    <row r="47" spans="1:11">
      <c r="A47" s="52" t="s">
        <v>194</v>
      </c>
      <c r="B47" s="53" t="s">
        <v>195</v>
      </c>
      <c r="C47" s="49"/>
      <c r="D47" s="49"/>
      <c r="E47" s="58"/>
      <c r="F47" s="48"/>
      <c r="G47" s="55"/>
      <c r="H47" s="55"/>
      <c r="I47" s="55"/>
      <c r="J47" s="48"/>
      <c r="K47" s="48"/>
    </row>
    <row r="48" spans="1:11">
      <c r="A48" s="52" t="s">
        <v>196</v>
      </c>
      <c r="B48" s="53" t="s">
        <v>197</v>
      </c>
      <c r="C48" s="49"/>
      <c r="D48" s="49"/>
      <c r="E48" s="58"/>
      <c r="F48" s="48"/>
      <c r="G48" s="55"/>
      <c r="H48" s="55"/>
      <c r="I48" s="55"/>
      <c r="J48" s="48"/>
      <c r="K48" s="48"/>
    </row>
    <row r="49" spans="1:11">
      <c r="A49" s="52" t="s">
        <v>198</v>
      </c>
      <c r="B49" s="53" t="s">
        <v>199</v>
      </c>
      <c r="C49" s="49"/>
      <c r="E49" s="58"/>
      <c r="F49" s="48"/>
      <c r="G49" s="55"/>
      <c r="H49" s="55"/>
      <c r="I49" s="55"/>
      <c r="J49" s="48"/>
      <c r="K49" s="48"/>
    </row>
    <row r="50" spans="1:11">
      <c r="A50" s="52" t="s">
        <v>200</v>
      </c>
      <c r="B50" s="53" t="s">
        <v>201</v>
      </c>
      <c r="C50" s="49"/>
      <c r="E50" s="58"/>
      <c r="F50" s="48"/>
      <c r="G50" s="55"/>
      <c r="H50" s="55"/>
      <c r="I50" s="55"/>
      <c r="J50" s="48"/>
      <c r="K50" s="48"/>
    </row>
    <row r="51" spans="1:11">
      <c r="A51" s="52" t="s">
        <v>202</v>
      </c>
      <c r="B51" s="53" t="s">
        <v>203</v>
      </c>
      <c r="C51" s="49"/>
      <c r="E51" s="58"/>
      <c r="F51" s="48"/>
      <c r="G51" s="55"/>
      <c r="H51" s="55"/>
      <c r="I51" s="55"/>
      <c r="J51" s="48"/>
      <c r="K51" s="48"/>
    </row>
    <row r="52" spans="1:11">
      <c r="A52" s="52" t="s">
        <v>204</v>
      </c>
      <c r="B52" s="53" t="s">
        <v>205</v>
      </c>
      <c r="C52" s="49"/>
      <c r="E52" s="58"/>
      <c r="F52" s="48"/>
      <c r="G52" s="55"/>
      <c r="H52" s="55"/>
      <c r="I52" s="55"/>
      <c r="J52" s="48"/>
      <c r="K52" s="48"/>
    </row>
    <row r="53" spans="1:11">
      <c r="A53" s="52" t="s">
        <v>206</v>
      </c>
      <c r="B53" s="53" t="s">
        <v>207</v>
      </c>
      <c r="C53" s="49"/>
      <c r="E53" s="58"/>
      <c r="F53" s="48"/>
      <c r="G53" s="55"/>
      <c r="H53" s="55"/>
      <c r="I53" s="55"/>
      <c r="J53" s="48"/>
      <c r="K53" s="48"/>
    </row>
    <row r="54" spans="1:11">
      <c r="A54" s="52" t="s">
        <v>208</v>
      </c>
      <c r="B54" s="53" t="s">
        <v>143</v>
      </c>
      <c r="C54" s="49"/>
      <c r="E54" s="58"/>
      <c r="F54" s="48"/>
      <c r="G54" s="55"/>
      <c r="H54" s="55"/>
      <c r="I54" s="55"/>
      <c r="J54" s="48"/>
      <c r="K54" s="48"/>
    </row>
    <row r="55" spans="1:11">
      <c r="A55" s="52" t="s">
        <v>209</v>
      </c>
      <c r="B55" s="53" t="s">
        <v>210</v>
      </c>
      <c r="C55" s="49"/>
      <c r="E55" s="58"/>
      <c r="F55" s="48"/>
      <c r="G55" s="55"/>
      <c r="H55" s="55"/>
      <c r="I55" s="55"/>
      <c r="J55" s="48"/>
      <c r="K55" s="48"/>
    </row>
    <row r="56" spans="1:11">
      <c r="A56" s="52" t="s">
        <v>211</v>
      </c>
      <c r="B56" s="53" t="s">
        <v>212</v>
      </c>
      <c r="C56" s="49"/>
      <c r="E56" s="58"/>
      <c r="F56" s="48"/>
      <c r="G56" s="55"/>
      <c r="H56" s="55"/>
      <c r="I56" s="55"/>
      <c r="J56" s="48"/>
      <c r="K56" s="48"/>
    </row>
    <row r="57" spans="1:11">
      <c r="A57" s="52" t="s">
        <v>213</v>
      </c>
      <c r="B57" s="53" t="s">
        <v>214</v>
      </c>
      <c r="C57" s="49"/>
      <c r="E57" s="58"/>
      <c r="F57" s="48"/>
      <c r="G57" s="55"/>
      <c r="H57" s="55"/>
      <c r="I57" s="55"/>
      <c r="J57" s="48"/>
      <c r="K57" s="48"/>
    </row>
    <row r="58" spans="1:11">
      <c r="A58" s="52" t="s">
        <v>215</v>
      </c>
      <c r="B58" s="53" t="s">
        <v>216</v>
      </c>
      <c r="C58" s="49"/>
      <c r="E58" s="58"/>
      <c r="F58" s="48"/>
      <c r="G58" s="55"/>
      <c r="H58" s="55"/>
      <c r="I58" s="55"/>
      <c r="J58" s="48"/>
      <c r="K58" s="48"/>
    </row>
    <row r="59" spans="1:11">
      <c r="A59" s="52" t="s">
        <v>217</v>
      </c>
      <c r="B59" s="53" t="s">
        <v>218</v>
      </c>
      <c r="C59" s="49"/>
      <c r="E59" s="58"/>
      <c r="F59" s="48"/>
      <c r="G59" s="55"/>
      <c r="H59" s="55"/>
      <c r="I59" s="55"/>
      <c r="J59" s="48"/>
      <c r="K59" s="48"/>
    </row>
    <row r="60" spans="1:11">
      <c r="A60" s="52" t="s">
        <v>219</v>
      </c>
      <c r="B60" s="53" t="s">
        <v>220</v>
      </c>
      <c r="C60" s="49"/>
      <c r="E60" s="58"/>
      <c r="F60" s="48"/>
      <c r="G60" s="55"/>
      <c r="H60" s="55"/>
      <c r="I60" s="55"/>
      <c r="J60" s="48"/>
      <c r="K60" s="48"/>
    </row>
    <row r="61" spans="1:11">
      <c r="A61" s="52" t="s">
        <v>111</v>
      </c>
      <c r="B61" s="53" t="s">
        <v>112</v>
      </c>
      <c r="C61" s="49"/>
      <c r="E61" s="58"/>
      <c r="F61" s="48"/>
      <c r="G61" s="55"/>
      <c r="H61" s="55"/>
      <c r="I61" s="55"/>
      <c r="J61" s="48"/>
      <c r="K61" s="48"/>
    </row>
    <row r="62" spans="1:11">
      <c r="A62" s="52" t="s">
        <v>221</v>
      </c>
      <c r="B62" s="53" t="s">
        <v>222</v>
      </c>
      <c r="C62" s="49"/>
      <c r="E62" s="58"/>
      <c r="F62" s="48"/>
      <c r="G62" s="55"/>
      <c r="H62" s="55"/>
      <c r="I62" s="55"/>
      <c r="J62" s="48"/>
      <c r="K62" s="48"/>
    </row>
    <row r="63" spans="1:11">
      <c r="A63" s="62" t="s">
        <v>223</v>
      </c>
      <c r="B63" s="53" t="s">
        <v>224</v>
      </c>
      <c r="C63" s="49"/>
      <c r="E63" s="58"/>
      <c r="F63" s="48"/>
      <c r="G63" s="55"/>
      <c r="H63" s="55"/>
      <c r="I63" s="55"/>
      <c r="J63" s="48"/>
      <c r="K63" s="48"/>
    </row>
    <row r="64" spans="1:11">
      <c r="A64" s="52" t="s">
        <v>225</v>
      </c>
      <c r="B64" s="53" t="s">
        <v>226</v>
      </c>
      <c r="C64" s="49"/>
      <c r="D64" s="49"/>
      <c r="E64" s="58"/>
      <c r="F64" s="48"/>
      <c r="G64" s="55"/>
      <c r="H64" s="55"/>
      <c r="I64" s="55"/>
      <c r="J64" s="48"/>
      <c r="K64" s="48"/>
    </row>
    <row r="65" spans="1:11">
      <c r="A65" s="61" t="s">
        <v>227</v>
      </c>
      <c r="B65" s="53" t="s">
        <v>228</v>
      </c>
      <c r="C65" s="49"/>
      <c r="D65" s="49"/>
      <c r="E65" s="58"/>
      <c r="F65" s="48"/>
      <c r="G65" s="55"/>
      <c r="H65" s="55"/>
      <c r="I65" s="55"/>
      <c r="J65" s="48"/>
      <c r="K65" s="48"/>
    </row>
    <row r="66" spans="1:11">
      <c r="A66" s="52" t="s">
        <v>229</v>
      </c>
      <c r="B66" s="53" t="s">
        <v>143</v>
      </c>
      <c r="C66" s="49"/>
      <c r="D66" s="49"/>
      <c r="E66" s="58"/>
      <c r="F66" s="48"/>
      <c r="G66" s="55"/>
      <c r="H66" s="55"/>
      <c r="I66" s="55"/>
      <c r="J66" s="48"/>
      <c r="K66" s="48"/>
    </row>
    <row r="67" spans="1:11">
      <c r="A67" s="52" t="s">
        <v>230</v>
      </c>
      <c r="B67" s="53" t="s">
        <v>231</v>
      </c>
      <c r="C67" s="49"/>
      <c r="D67" s="49"/>
      <c r="E67" s="58"/>
      <c r="F67" s="48"/>
      <c r="G67" s="55"/>
      <c r="H67" s="55"/>
      <c r="I67" s="55"/>
      <c r="J67" s="48"/>
      <c r="K67" s="48"/>
    </row>
    <row r="68" spans="1:11">
      <c r="A68" s="52" t="s">
        <v>232</v>
      </c>
      <c r="B68" s="53" t="s">
        <v>233</v>
      </c>
      <c r="C68" s="49"/>
      <c r="D68" s="49"/>
      <c r="E68" s="58"/>
      <c r="F68" s="48"/>
      <c r="G68" s="55"/>
      <c r="H68" s="55"/>
      <c r="I68" s="55"/>
      <c r="J68" s="48"/>
      <c r="K68" s="48"/>
    </row>
    <row r="69" spans="1:11">
      <c r="A69" s="52" t="s">
        <v>234</v>
      </c>
      <c r="B69" s="53" t="s">
        <v>143</v>
      </c>
      <c r="C69" s="49"/>
      <c r="D69" s="49"/>
      <c r="E69" s="58"/>
      <c r="F69" s="48"/>
      <c r="G69" s="55"/>
      <c r="H69" s="55"/>
      <c r="I69" s="55"/>
      <c r="J69" s="48"/>
      <c r="K69" s="48"/>
    </row>
    <row r="70" spans="1:11">
      <c r="A70" s="52" t="s">
        <v>235</v>
      </c>
      <c r="B70" s="53" t="s">
        <v>143</v>
      </c>
      <c r="C70" s="49"/>
      <c r="D70" s="49"/>
      <c r="E70" s="58"/>
      <c r="F70" s="48"/>
      <c r="G70" s="55"/>
      <c r="H70" s="55"/>
      <c r="I70" s="55"/>
      <c r="J70" s="48"/>
      <c r="K70" s="48"/>
    </row>
    <row r="71" spans="1:11">
      <c r="A71" s="52" t="s">
        <v>236</v>
      </c>
      <c r="B71" s="53" t="s">
        <v>237</v>
      </c>
      <c r="C71" s="49"/>
      <c r="D71" s="49"/>
      <c r="E71" s="58"/>
      <c r="F71" s="48"/>
      <c r="G71" s="55"/>
      <c r="H71" s="55"/>
      <c r="I71" s="55"/>
      <c r="J71" s="48"/>
      <c r="K71" s="48"/>
    </row>
    <row r="72" spans="1:11">
      <c r="A72" s="52" t="s">
        <v>238</v>
      </c>
      <c r="B72" s="53" t="s">
        <v>143</v>
      </c>
      <c r="C72" s="49"/>
      <c r="D72" s="49"/>
      <c r="E72" s="58"/>
      <c r="F72" s="48"/>
      <c r="G72" s="55"/>
      <c r="H72" s="55"/>
      <c r="I72" s="55"/>
      <c r="J72" s="48"/>
      <c r="K72" s="48"/>
    </row>
    <row r="73" spans="1:11">
      <c r="A73" s="52" t="s">
        <v>239</v>
      </c>
      <c r="B73" s="53" t="s">
        <v>240</v>
      </c>
      <c r="C73" s="49"/>
      <c r="D73" s="49"/>
      <c r="E73" s="58"/>
      <c r="F73" s="48"/>
      <c r="G73" s="55"/>
      <c r="H73" s="55"/>
      <c r="I73" s="55"/>
      <c r="J73" s="48"/>
      <c r="K73" s="48"/>
    </row>
    <row r="74" spans="1:11">
      <c r="A74" s="52" t="s">
        <v>241</v>
      </c>
      <c r="B74" s="53" t="s">
        <v>242</v>
      </c>
      <c r="C74" s="49"/>
      <c r="D74" s="49"/>
      <c r="E74" s="58"/>
      <c r="F74" s="48"/>
      <c r="G74" s="55"/>
      <c r="H74" s="55"/>
      <c r="I74" s="55"/>
      <c r="J74" s="48"/>
      <c r="K74" s="48"/>
    </row>
    <row r="75" spans="1:11">
      <c r="A75" s="52" t="s">
        <v>243</v>
      </c>
      <c r="B75" s="53" t="s">
        <v>143</v>
      </c>
      <c r="C75" s="49"/>
      <c r="D75" s="49"/>
      <c r="E75" s="58"/>
      <c r="F75" s="48"/>
      <c r="G75" s="55"/>
      <c r="H75" s="55"/>
      <c r="I75" s="55"/>
      <c r="J75" s="48"/>
      <c r="K75" s="48"/>
    </row>
    <row r="76" spans="1:11">
      <c r="A76" s="52" t="s">
        <v>244</v>
      </c>
      <c r="B76" s="53" t="s">
        <v>245</v>
      </c>
      <c r="C76" s="49"/>
      <c r="D76" s="49"/>
      <c r="E76" s="58"/>
      <c r="F76" s="48"/>
      <c r="G76" s="55"/>
      <c r="H76" s="55"/>
      <c r="I76" s="55"/>
      <c r="J76" s="48"/>
      <c r="K76" s="48"/>
    </row>
    <row r="77" spans="1:11">
      <c r="A77" s="52" t="s">
        <v>246</v>
      </c>
      <c r="B77" s="53" t="s">
        <v>247</v>
      </c>
      <c r="C77" s="49"/>
      <c r="D77" s="49"/>
      <c r="E77" s="58"/>
      <c r="F77" s="48"/>
      <c r="G77" s="55"/>
      <c r="H77" s="55"/>
      <c r="I77" s="55"/>
      <c r="J77" s="48"/>
      <c r="K77" s="48"/>
    </row>
    <row r="78" spans="1:11">
      <c r="A78" s="52" t="s">
        <v>248</v>
      </c>
      <c r="B78" s="53" t="s">
        <v>249</v>
      </c>
      <c r="C78" s="49"/>
      <c r="D78" s="49"/>
      <c r="E78" s="58"/>
      <c r="F78" s="48"/>
      <c r="G78" s="55"/>
      <c r="H78" s="55"/>
      <c r="I78" s="55"/>
      <c r="J78" s="48"/>
      <c r="K78" s="48"/>
    </row>
    <row r="79" spans="1:11">
      <c r="A79" s="52" t="s">
        <v>250</v>
      </c>
      <c r="B79" s="53" t="s">
        <v>251</v>
      </c>
      <c r="C79" s="49"/>
      <c r="D79" s="49"/>
      <c r="E79" s="58"/>
      <c r="F79" s="48"/>
      <c r="G79" s="55"/>
      <c r="H79" s="55"/>
      <c r="I79" s="55"/>
      <c r="J79" s="48"/>
      <c r="K79" s="48"/>
    </row>
    <row r="80" spans="1:11">
      <c r="A80" s="52" t="s">
        <v>252</v>
      </c>
      <c r="B80" s="53" t="s">
        <v>253</v>
      </c>
      <c r="C80" s="49"/>
      <c r="E80" s="58"/>
      <c r="F80" s="48"/>
      <c r="G80" s="55"/>
      <c r="H80" s="55"/>
      <c r="I80" s="55"/>
      <c r="J80" s="48"/>
      <c r="K80" s="48"/>
    </row>
    <row r="81" spans="1:11">
      <c r="A81" s="52" t="s">
        <v>254</v>
      </c>
      <c r="B81" s="53" t="s">
        <v>255</v>
      </c>
      <c r="C81" s="49"/>
      <c r="E81" s="58"/>
      <c r="F81" s="48"/>
      <c r="G81" s="55"/>
      <c r="H81" s="55"/>
      <c r="I81" s="55"/>
      <c r="J81" s="48"/>
      <c r="K81" s="48"/>
    </row>
    <row r="82" spans="1:11">
      <c r="A82" s="52" t="s">
        <v>256</v>
      </c>
      <c r="B82" s="53" t="s">
        <v>257</v>
      </c>
      <c r="C82" s="49"/>
      <c r="E82" s="58"/>
      <c r="F82" s="48"/>
      <c r="G82" s="55"/>
      <c r="H82" s="55"/>
      <c r="I82" s="55"/>
      <c r="J82" s="48"/>
      <c r="K82" s="48"/>
    </row>
    <row r="83" spans="1:11">
      <c r="A83" s="52" t="s">
        <v>258</v>
      </c>
      <c r="B83" s="53" t="s">
        <v>259</v>
      </c>
      <c r="C83" s="49"/>
      <c r="E83" s="58"/>
      <c r="F83" s="48"/>
      <c r="G83" s="55"/>
      <c r="H83" s="55"/>
      <c r="I83" s="55"/>
      <c r="J83" s="48"/>
      <c r="K83" s="48"/>
    </row>
    <row r="84" spans="1:11">
      <c r="A84" s="52" t="s">
        <v>260</v>
      </c>
      <c r="B84" s="53" t="s">
        <v>261</v>
      </c>
      <c r="C84" s="49"/>
      <c r="E84" s="58"/>
      <c r="F84" s="48"/>
      <c r="G84" s="55"/>
      <c r="H84" s="55"/>
      <c r="I84" s="55"/>
      <c r="J84" s="48"/>
      <c r="K84" s="48"/>
    </row>
    <row r="85" spans="1:11">
      <c r="A85" s="52" t="s">
        <v>115</v>
      </c>
      <c r="B85" s="53" t="s">
        <v>116</v>
      </c>
      <c r="C85" s="49"/>
      <c r="E85" s="58"/>
      <c r="F85" s="48"/>
      <c r="G85" s="55"/>
      <c r="H85" s="55"/>
      <c r="I85" s="55"/>
      <c r="J85" s="48"/>
      <c r="K85" s="48"/>
    </row>
    <row r="86" spans="1:11">
      <c r="A86" s="52" t="s">
        <v>262</v>
      </c>
      <c r="B86" s="53" t="s">
        <v>263</v>
      </c>
      <c r="C86" s="49"/>
      <c r="E86" s="58"/>
      <c r="F86" s="48"/>
      <c r="G86" s="55"/>
      <c r="H86" s="55"/>
      <c r="I86" s="55"/>
      <c r="J86" s="48"/>
      <c r="K86" s="48"/>
    </row>
    <row r="87" spans="1:11">
      <c r="A87" s="52" t="s">
        <v>264</v>
      </c>
      <c r="B87" s="53" t="s">
        <v>265</v>
      </c>
      <c r="C87" s="49"/>
      <c r="E87" s="58"/>
      <c r="F87" s="48"/>
      <c r="G87" s="55"/>
      <c r="H87" s="55"/>
      <c r="I87" s="55"/>
      <c r="J87" s="48"/>
      <c r="K87" s="48"/>
    </row>
    <row r="88" spans="1:11">
      <c r="A88" s="52" t="s">
        <v>266</v>
      </c>
      <c r="B88" s="53" t="s">
        <v>267</v>
      </c>
      <c r="C88" s="49"/>
      <c r="E88" s="58"/>
      <c r="F88" s="48"/>
      <c r="G88" s="55"/>
      <c r="H88" s="55"/>
      <c r="I88" s="55"/>
      <c r="J88" s="48"/>
      <c r="K88" s="48"/>
    </row>
    <row r="89" spans="1:11">
      <c r="A89" s="52" t="s">
        <v>268</v>
      </c>
      <c r="B89" s="53" t="s">
        <v>143</v>
      </c>
      <c r="C89" s="49"/>
      <c r="E89" s="58"/>
      <c r="F89" s="48"/>
      <c r="G89" s="55"/>
      <c r="H89" s="55"/>
      <c r="I89" s="55"/>
      <c r="J89" s="48"/>
      <c r="K89" s="48"/>
    </row>
    <row r="90" spans="1:11">
      <c r="A90" s="52" t="s">
        <v>269</v>
      </c>
      <c r="B90" s="53" t="s">
        <v>270</v>
      </c>
      <c r="C90" s="49"/>
      <c r="E90" s="58"/>
      <c r="F90" s="48"/>
      <c r="G90" s="55"/>
      <c r="H90" s="55"/>
      <c r="I90" s="55"/>
      <c r="J90" s="48"/>
      <c r="K90" s="48"/>
    </row>
    <row r="91" spans="1:11">
      <c r="A91" s="52" t="s">
        <v>271</v>
      </c>
      <c r="B91" s="53" t="s">
        <v>143</v>
      </c>
      <c r="C91" s="49"/>
      <c r="E91" s="58"/>
      <c r="F91" s="48"/>
      <c r="G91" s="55"/>
      <c r="H91" s="55"/>
      <c r="I91" s="55"/>
      <c r="J91" s="48"/>
      <c r="K91" s="48"/>
    </row>
    <row r="92" spans="1:11">
      <c r="A92" s="52" t="s">
        <v>272</v>
      </c>
      <c r="B92" s="53" t="s">
        <v>273</v>
      </c>
      <c r="C92" s="49"/>
      <c r="E92" s="58"/>
      <c r="F92" s="48"/>
      <c r="G92" s="55"/>
      <c r="H92" s="55"/>
      <c r="I92" s="55"/>
      <c r="J92" s="48"/>
      <c r="K92" s="48"/>
    </row>
    <row r="93" spans="1:11">
      <c r="A93" s="52" t="s">
        <v>274</v>
      </c>
      <c r="B93" s="53" t="s">
        <v>275</v>
      </c>
      <c r="C93" s="49"/>
      <c r="E93" s="58"/>
      <c r="F93" s="48"/>
      <c r="G93" s="55"/>
      <c r="H93" s="55"/>
      <c r="I93" s="55"/>
      <c r="J93" s="48"/>
      <c r="K93" s="48"/>
    </row>
    <row r="94" spans="1:11">
      <c r="A94" s="52" t="s">
        <v>276</v>
      </c>
      <c r="B94" s="53" t="s">
        <v>277</v>
      </c>
      <c r="C94" s="49"/>
      <c r="E94" s="58"/>
      <c r="F94" s="48"/>
      <c r="G94" s="55"/>
      <c r="H94" s="55"/>
      <c r="I94" s="55"/>
      <c r="J94" s="48"/>
      <c r="K94" s="48"/>
    </row>
    <row r="95" spans="1:11">
      <c r="A95" s="52" t="s">
        <v>278</v>
      </c>
      <c r="B95" s="53" t="s">
        <v>279</v>
      </c>
      <c r="C95" s="49"/>
      <c r="E95" s="58"/>
      <c r="F95" s="48"/>
      <c r="G95" s="55"/>
      <c r="H95" s="55"/>
      <c r="I95" s="55"/>
      <c r="J95" s="48"/>
      <c r="K95" s="48"/>
    </row>
    <row r="96" spans="1:11">
      <c r="A96" s="52" t="s">
        <v>113</v>
      </c>
      <c r="B96" s="53" t="s">
        <v>114</v>
      </c>
      <c r="C96" s="49"/>
      <c r="D96" s="49"/>
      <c r="E96" s="58"/>
      <c r="F96" s="48"/>
      <c r="G96" s="55"/>
      <c r="H96" s="55"/>
      <c r="I96" s="55"/>
      <c r="J96" s="48"/>
      <c r="K96" s="48"/>
    </row>
    <row r="97" spans="1:11">
      <c r="A97" s="52" t="s">
        <v>280</v>
      </c>
      <c r="B97" s="53" t="s">
        <v>143</v>
      </c>
      <c r="C97" s="49"/>
      <c r="D97" s="49"/>
      <c r="E97" s="58"/>
      <c r="F97" s="48"/>
      <c r="G97" s="55"/>
      <c r="H97" s="55"/>
      <c r="I97" s="55"/>
      <c r="J97" s="48"/>
      <c r="K97" s="48"/>
    </row>
    <row r="98" spans="1:11">
      <c r="A98" s="52" t="s">
        <v>281</v>
      </c>
      <c r="B98" s="53" t="s">
        <v>282</v>
      </c>
      <c r="C98" s="49"/>
      <c r="D98" s="49"/>
      <c r="E98" s="58"/>
      <c r="F98" s="48"/>
      <c r="G98" s="55"/>
      <c r="H98" s="55"/>
      <c r="I98" s="55"/>
      <c r="J98" s="48"/>
      <c r="K98" s="48"/>
    </row>
    <row r="99" spans="1:11">
      <c r="A99" s="61" t="s">
        <v>283</v>
      </c>
      <c r="B99" s="53" t="s">
        <v>284</v>
      </c>
      <c r="C99" s="49"/>
      <c r="D99" s="49"/>
      <c r="E99" s="58"/>
      <c r="F99" s="48"/>
      <c r="G99" s="55"/>
      <c r="H99" s="55"/>
      <c r="I99" s="55"/>
      <c r="J99" s="48"/>
      <c r="K99" s="48"/>
    </row>
    <row r="100" spans="1:11">
      <c r="A100" s="52" t="s">
        <v>285</v>
      </c>
      <c r="B100" s="53" t="s">
        <v>286</v>
      </c>
      <c r="C100" s="49"/>
      <c r="D100" s="49"/>
      <c r="E100" s="58"/>
      <c r="F100" s="48"/>
      <c r="G100" s="55"/>
      <c r="H100" s="55"/>
      <c r="I100" s="55"/>
      <c r="J100" s="48"/>
      <c r="K100" s="48"/>
    </row>
    <row r="101" spans="1:11">
      <c r="A101" s="52" t="s">
        <v>287</v>
      </c>
      <c r="B101" s="53" t="s">
        <v>288</v>
      </c>
      <c r="C101" s="49"/>
      <c r="D101" s="49"/>
      <c r="E101" s="58"/>
      <c r="F101" s="48"/>
      <c r="G101" s="55"/>
      <c r="H101" s="55"/>
      <c r="I101" s="55"/>
      <c r="J101" s="48"/>
      <c r="K101" s="48"/>
    </row>
    <row r="102" spans="1:11">
      <c r="A102" s="52" t="s">
        <v>289</v>
      </c>
      <c r="B102" s="53" t="s">
        <v>290</v>
      </c>
      <c r="C102" s="49"/>
      <c r="D102" s="49"/>
      <c r="E102" s="58"/>
      <c r="F102" s="48"/>
      <c r="G102" s="55"/>
      <c r="H102" s="55"/>
      <c r="I102" s="55"/>
      <c r="J102" s="48"/>
      <c r="K102" s="48"/>
    </row>
    <row r="103" spans="1:11">
      <c r="A103" s="52" t="s">
        <v>291</v>
      </c>
      <c r="B103" s="53" t="s">
        <v>292</v>
      </c>
      <c r="C103" s="49"/>
      <c r="D103" s="49"/>
      <c r="E103" s="58"/>
      <c r="F103" s="48"/>
      <c r="G103" s="55"/>
      <c r="H103" s="55"/>
      <c r="I103" s="55"/>
      <c r="J103" s="48"/>
      <c r="K103" s="48"/>
    </row>
    <row r="104" spans="1:11">
      <c r="A104" s="52" t="s">
        <v>293</v>
      </c>
      <c r="B104" s="53" t="s">
        <v>294</v>
      </c>
      <c r="C104" s="49"/>
      <c r="D104" s="49"/>
      <c r="E104" s="58"/>
      <c r="F104" s="48"/>
      <c r="G104" s="55"/>
      <c r="H104" s="55"/>
      <c r="I104" s="55"/>
      <c r="J104" s="48"/>
      <c r="K104" s="48"/>
    </row>
    <row r="105" spans="1:11">
      <c r="A105" s="52" t="s">
        <v>295</v>
      </c>
      <c r="B105" s="53" t="s">
        <v>296</v>
      </c>
      <c r="C105" s="49"/>
      <c r="D105" s="49"/>
      <c r="E105" s="58"/>
      <c r="F105" s="48"/>
      <c r="G105" s="55"/>
      <c r="H105" s="55"/>
      <c r="I105" s="55"/>
      <c r="J105" s="48"/>
      <c r="K105" s="48"/>
    </row>
    <row r="106" spans="1:11">
      <c r="A106" s="52" t="s">
        <v>297</v>
      </c>
      <c r="B106" s="53" t="s">
        <v>298</v>
      </c>
      <c r="C106" s="49"/>
      <c r="D106" s="49"/>
      <c r="E106" s="58"/>
      <c r="F106" s="48"/>
      <c r="G106" s="55"/>
      <c r="H106" s="55"/>
      <c r="I106" s="55"/>
      <c r="J106" s="48"/>
      <c r="K106" s="48"/>
    </row>
    <row r="107" spans="1:11">
      <c r="A107" s="52" t="s">
        <v>299</v>
      </c>
      <c r="B107" s="53" t="s">
        <v>143</v>
      </c>
      <c r="C107" s="49"/>
      <c r="D107" s="49"/>
      <c r="E107" s="58"/>
      <c r="F107" s="48"/>
      <c r="G107" s="55"/>
      <c r="H107" s="55"/>
      <c r="I107" s="55"/>
      <c r="J107" s="48"/>
      <c r="K107" s="48"/>
    </row>
    <row r="108" spans="1:11">
      <c r="A108" s="52" t="s">
        <v>300</v>
      </c>
      <c r="B108" s="53" t="s">
        <v>301</v>
      </c>
      <c r="C108" s="49"/>
      <c r="D108" s="49"/>
      <c r="E108" s="58"/>
      <c r="F108" s="48"/>
      <c r="G108" s="55"/>
      <c r="H108" s="55"/>
      <c r="I108" s="55"/>
      <c r="J108" s="48"/>
      <c r="K108" s="48"/>
    </row>
    <row r="109" spans="1:11" s="63" customFormat="1" ht="12">
      <c r="A109" s="52" t="s">
        <v>302</v>
      </c>
      <c r="B109" s="53" t="s">
        <v>303</v>
      </c>
      <c r="C109" s="49"/>
      <c r="D109" s="49"/>
      <c r="E109" s="49"/>
      <c r="F109" s="49"/>
      <c r="G109" s="49"/>
      <c r="H109" s="49"/>
      <c r="I109" s="49"/>
      <c r="J109" s="49"/>
      <c r="K109" s="49"/>
    </row>
    <row r="110" spans="1:11">
      <c r="A110" s="61" t="s">
        <v>304</v>
      </c>
      <c r="B110" s="53" t="s">
        <v>305</v>
      </c>
      <c r="C110" s="49"/>
      <c r="D110" s="49"/>
      <c r="E110" s="58"/>
      <c r="F110" s="48"/>
      <c r="G110" s="55"/>
      <c r="H110" s="55"/>
      <c r="I110" s="55"/>
      <c r="J110" s="48"/>
      <c r="K110" s="48"/>
    </row>
    <row r="111" spans="1:11">
      <c r="A111" s="52" t="s">
        <v>306</v>
      </c>
      <c r="B111" s="53" t="s">
        <v>307</v>
      </c>
      <c r="C111" s="49"/>
      <c r="D111" s="49"/>
      <c r="E111" s="58"/>
      <c r="F111" s="48"/>
      <c r="G111" s="55"/>
      <c r="H111" s="55"/>
      <c r="I111" s="55"/>
      <c r="J111" s="48"/>
      <c r="K111" s="48"/>
    </row>
    <row r="112" spans="1:11">
      <c r="A112" s="52" t="s">
        <v>308</v>
      </c>
      <c r="B112" s="53" t="s">
        <v>309</v>
      </c>
      <c r="C112" s="49"/>
      <c r="D112" s="49"/>
      <c r="E112" s="58"/>
      <c r="F112" s="48"/>
      <c r="G112" s="55"/>
      <c r="H112" s="55"/>
      <c r="I112" s="55"/>
      <c r="J112" s="48"/>
      <c r="K112" s="48"/>
    </row>
    <row r="113" spans="1:11">
      <c r="A113" s="52" t="s">
        <v>310</v>
      </c>
      <c r="B113" s="53" t="s">
        <v>311</v>
      </c>
      <c r="C113" s="49"/>
      <c r="E113" s="58"/>
      <c r="F113" s="48"/>
      <c r="G113" s="55"/>
      <c r="H113" s="55"/>
      <c r="I113" s="55"/>
      <c r="J113" s="48"/>
      <c r="K113" s="48"/>
    </row>
    <row r="114" spans="1:11">
      <c r="A114" s="52" t="s">
        <v>312</v>
      </c>
      <c r="B114" s="52" t="s">
        <v>313</v>
      </c>
      <c r="C114" s="49"/>
      <c r="E114" s="58"/>
      <c r="F114" s="48"/>
      <c r="G114" s="55"/>
      <c r="H114" s="55"/>
      <c r="I114" s="55"/>
      <c r="J114" s="48"/>
      <c r="K114" s="48"/>
    </row>
    <row r="115" spans="1:11">
      <c r="A115" s="52" t="s">
        <v>314</v>
      </c>
      <c r="B115" s="53" t="s">
        <v>143</v>
      </c>
      <c r="C115" s="49"/>
      <c r="E115" s="58"/>
      <c r="F115" s="48"/>
      <c r="G115" s="55"/>
      <c r="H115" s="55"/>
      <c r="I115" s="55"/>
      <c r="J115" s="48"/>
      <c r="K115" s="48"/>
    </row>
    <row r="116" spans="1:11">
      <c r="A116" s="52" t="s">
        <v>315</v>
      </c>
      <c r="B116" s="53" t="s">
        <v>316</v>
      </c>
      <c r="C116" s="49"/>
      <c r="E116" s="58"/>
      <c r="F116" s="48"/>
      <c r="G116" s="55"/>
      <c r="H116" s="55"/>
      <c r="I116" s="55"/>
      <c r="J116" s="48"/>
      <c r="K116" s="48"/>
    </row>
    <row r="117" spans="1:11">
      <c r="A117" s="52" t="s">
        <v>317</v>
      </c>
      <c r="B117" s="53" t="s">
        <v>318</v>
      </c>
      <c r="C117" s="49"/>
      <c r="E117" s="58"/>
      <c r="F117" s="48"/>
      <c r="G117" s="55"/>
      <c r="H117" s="55"/>
      <c r="I117" s="55"/>
      <c r="J117" s="48"/>
      <c r="K117" s="48"/>
    </row>
    <row r="118" spans="1:11">
      <c r="A118" s="52" t="s">
        <v>319</v>
      </c>
      <c r="B118" s="53" t="s">
        <v>320</v>
      </c>
      <c r="C118" s="49"/>
      <c r="E118" s="58"/>
      <c r="F118" s="48"/>
      <c r="G118" s="55"/>
      <c r="H118" s="55"/>
      <c r="I118" s="55"/>
      <c r="J118" s="48"/>
      <c r="K118" s="48"/>
    </row>
    <row r="119" spans="1:11">
      <c r="A119" s="52" t="s">
        <v>321</v>
      </c>
      <c r="B119" s="53" t="s">
        <v>322</v>
      </c>
      <c r="C119" s="49"/>
      <c r="E119" s="58"/>
      <c r="F119" s="48"/>
      <c r="G119" s="55"/>
      <c r="H119" s="55"/>
      <c r="I119" s="55"/>
      <c r="J119" s="48"/>
      <c r="K119" s="48"/>
    </row>
    <row r="120" spans="1:11">
      <c r="A120" s="52" t="s">
        <v>323</v>
      </c>
      <c r="B120" s="53" t="s">
        <v>324</v>
      </c>
      <c r="C120" s="49"/>
      <c r="E120" s="58"/>
      <c r="F120" s="48"/>
      <c r="G120" s="55"/>
      <c r="H120" s="55"/>
      <c r="I120" s="55"/>
      <c r="J120" s="48"/>
      <c r="K120" s="48"/>
    </row>
    <row r="121" spans="1:11">
      <c r="A121" s="52" t="s">
        <v>325</v>
      </c>
      <c r="B121" s="53" t="s">
        <v>326</v>
      </c>
      <c r="C121" s="49"/>
      <c r="E121" s="58"/>
      <c r="F121" s="48"/>
      <c r="G121" s="55"/>
      <c r="H121" s="55"/>
      <c r="I121" s="55"/>
      <c r="J121" s="48"/>
      <c r="K121" s="48"/>
    </row>
    <row r="122" spans="1:11">
      <c r="A122" s="52" t="s">
        <v>327</v>
      </c>
      <c r="B122" s="53" t="s">
        <v>328</v>
      </c>
      <c r="C122" s="49"/>
      <c r="E122" s="58"/>
      <c r="F122" s="48"/>
      <c r="G122" s="55"/>
      <c r="H122" s="55"/>
      <c r="I122" s="55"/>
      <c r="J122" s="48"/>
      <c r="K122" s="48"/>
    </row>
    <row r="123" spans="1:11">
      <c r="A123" s="52" t="s">
        <v>329</v>
      </c>
      <c r="B123" s="53" t="s">
        <v>330</v>
      </c>
      <c r="C123" s="49"/>
      <c r="E123" s="58"/>
      <c r="F123" s="48"/>
      <c r="G123" s="55"/>
      <c r="H123" s="55"/>
      <c r="I123" s="55"/>
      <c r="J123" s="48"/>
      <c r="K123" s="48"/>
    </row>
    <row r="124" spans="1:11">
      <c r="A124" s="52" t="s">
        <v>331</v>
      </c>
      <c r="B124" s="53" t="s">
        <v>332</v>
      </c>
      <c r="C124" s="49"/>
      <c r="E124" s="58"/>
      <c r="F124" s="48"/>
      <c r="G124" s="55"/>
      <c r="H124" s="55"/>
      <c r="I124" s="55"/>
      <c r="J124" s="48"/>
      <c r="K124" s="48"/>
    </row>
    <row r="125" spans="1:11">
      <c r="A125" s="52" t="s">
        <v>333</v>
      </c>
      <c r="B125" s="53" t="s">
        <v>334</v>
      </c>
      <c r="C125" s="49"/>
      <c r="E125" s="58"/>
      <c r="F125" s="48"/>
      <c r="G125" s="55"/>
      <c r="H125" s="55"/>
      <c r="I125" s="55"/>
      <c r="J125" s="48"/>
      <c r="K125" s="48"/>
    </row>
    <row r="126" spans="1:11">
      <c r="A126" s="52" t="s">
        <v>335</v>
      </c>
      <c r="B126" s="53" t="s">
        <v>336</v>
      </c>
      <c r="C126" s="49"/>
      <c r="E126" s="58"/>
      <c r="F126" s="48"/>
      <c r="G126" s="55"/>
      <c r="H126" s="55"/>
      <c r="I126" s="55"/>
      <c r="J126" s="48"/>
      <c r="K126" s="48"/>
    </row>
    <row r="127" spans="1:11">
      <c r="A127" s="52" t="s">
        <v>337</v>
      </c>
      <c r="B127" s="53" t="s">
        <v>143</v>
      </c>
      <c r="C127" s="49"/>
      <c r="E127" s="58"/>
      <c r="F127" s="48"/>
      <c r="G127" s="55"/>
      <c r="H127" s="55"/>
      <c r="I127" s="55"/>
      <c r="J127" s="48"/>
      <c r="K127" s="48"/>
    </row>
    <row r="128" spans="1:11">
      <c r="A128" s="52" t="s">
        <v>338</v>
      </c>
      <c r="B128" s="53" t="s">
        <v>339</v>
      </c>
      <c r="C128" s="49"/>
      <c r="E128" s="58"/>
      <c r="F128" s="48"/>
      <c r="G128" s="55"/>
      <c r="H128" s="55"/>
      <c r="I128" s="55"/>
      <c r="J128" s="48"/>
      <c r="K128" s="48"/>
    </row>
    <row r="129" spans="1:11">
      <c r="A129" s="52" t="s">
        <v>340</v>
      </c>
      <c r="B129" s="53" t="s">
        <v>341</v>
      </c>
      <c r="C129" s="49"/>
      <c r="E129" s="58"/>
      <c r="F129" s="48"/>
      <c r="G129" s="55"/>
      <c r="H129" s="55"/>
      <c r="I129" s="55"/>
      <c r="J129" s="48"/>
      <c r="K129" s="48"/>
    </row>
    <row r="130" spans="1:11">
      <c r="A130" s="52" t="s">
        <v>342</v>
      </c>
      <c r="B130" s="53" t="s">
        <v>343</v>
      </c>
      <c r="C130" s="49"/>
      <c r="E130" s="58"/>
      <c r="F130" s="48"/>
      <c r="G130" s="55"/>
      <c r="H130" s="55"/>
      <c r="I130" s="55"/>
      <c r="J130" s="48"/>
      <c r="K130" s="48"/>
    </row>
    <row r="131" spans="1:11">
      <c r="A131" s="52" t="s">
        <v>344</v>
      </c>
      <c r="B131" s="53" t="s">
        <v>345</v>
      </c>
      <c r="C131" s="49"/>
      <c r="E131" s="58"/>
      <c r="F131" s="48"/>
      <c r="G131" s="55"/>
      <c r="H131" s="55"/>
      <c r="I131" s="55"/>
      <c r="J131" s="48"/>
      <c r="K131" s="48"/>
    </row>
    <row r="132" spans="1:11">
      <c r="A132" s="52" t="s">
        <v>346</v>
      </c>
      <c r="B132" s="53" t="s">
        <v>347</v>
      </c>
      <c r="C132" s="49"/>
      <c r="E132" s="58"/>
      <c r="F132" s="48"/>
      <c r="G132" s="55"/>
      <c r="H132" s="55"/>
      <c r="I132" s="55"/>
      <c r="J132" s="48"/>
      <c r="K132" s="48"/>
    </row>
    <row r="133" spans="1:11">
      <c r="A133" s="52" t="s">
        <v>348</v>
      </c>
      <c r="B133" s="53" t="s">
        <v>349</v>
      </c>
      <c r="C133" s="49"/>
      <c r="E133" s="58"/>
      <c r="F133" s="48"/>
      <c r="G133" s="55"/>
      <c r="H133" s="55"/>
      <c r="I133" s="55"/>
      <c r="J133" s="48"/>
      <c r="K133" s="48"/>
    </row>
    <row r="134" spans="1:11">
      <c r="A134" s="52" t="s">
        <v>350</v>
      </c>
      <c r="B134" s="53" t="s">
        <v>351</v>
      </c>
      <c r="C134" s="49"/>
      <c r="E134" s="58"/>
      <c r="F134" s="48"/>
      <c r="G134" s="55"/>
      <c r="H134" s="55"/>
      <c r="I134" s="55"/>
      <c r="J134" s="48"/>
      <c r="K134" s="48"/>
    </row>
    <row r="135" spans="1:11">
      <c r="A135" s="52" t="s">
        <v>352</v>
      </c>
      <c r="B135" s="53" t="s">
        <v>353</v>
      </c>
      <c r="C135" s="49"/>
      <c r="E135" s="58"/>
      <c r="F135" s="48"/>
      <c r="G135" s="55"/>
      <c r="H135" s="55"/>
      <c r="I135" s="55"/>
      <c r="J135" s="48"/>
      <c r="K135" s="48"/>
    </row>
    <row r="136" spans="1:11">
      <c r="A136" s="52" t="s">
        <v>354</v>
      </c>
      <c r="B136" s="53" t="s">
        <v>355</v>
      </c>
      <c r="C136" s="49"/>
      <c r="E136" s="58"/>
      <c r="F136" s="48"/>
      <c r="G136" s="55"/>
      <c r="H136" s="55"/>
      <c r="I136" s="55"/>
      <c r="J136" s="48"/>
      <c r="K136" s="48"/>
    </row>
    <row r="137" spans="1:11">
      <c r="A137" s="52" t="s">
        <v>356</v>
      </c>
      <c r="B137" s="53" t="s">
        <v>357</v>
      </c>
      <c r="C137" s="49"/>
      <c r="E137" s="58"/>
      <c r="F137" s="48"/>
      <c r="G137" s="55"/>
      <c r="H137" s="55"/>
      <c r="I137" s="55"/>
      <c r="J137" s="48"/>
      <c r="K137" s="48"/>
    </row>
    <row r="138" spans="1:11">
      <c r="A138" s="52" t="s">
        <v>358</v>
      </c>
      <c r="B138" s="53" t="s">
        <v>359</v>
      </c>
      <c r="C138" s="49"/>
      <c r="E138" s="58"/>
      <c r="F138" s="48"/>
      <c r="G138" s="55"/>
      <c r="H138" s="55"/>
      <c r="I138" s="55"/>
      <c r="J138" s="48"/>
      <c r="K138" s="48"/>
    </row>
    <row r="139" spans="1:11">
      <c r="A139" s="52" t="s">
        <v>360</v>
      </c>
      <c r="B139" s="53" t="s">
        <v>361</v>
      </c>
      <c r="C139" s="49"/>
      <c r="E139" s="58"/>
      <c r="F139" s="48"/>
      <c r="G139" s="55"/>
      <c r="H139" s="55"/>
      <c r="I139" s="55"/>
      <c r="J139" s="48"/>
      <c r="K139" s="48"/>
    </row>
    <row r="140" spans="1:11">
      <c r="A140" s="52" t="s">
        <v>362</v>
      </c>
      <c r="B140" s="53" t="s">
        <v>363</v>
      </c>
      <c r="C140" s="49"/>
      <c r="E140" s="58"/>
      <c r="F140" s="48"/>
      <c r="G140" s="55"/>
      <c r="H140" s="55"/>
      <c r="I140" s="55"/>
      <c r="J140" s="48"/>
      <c r="K140" s="48"/>
    </row>
    <row r="141" spans="1:11">
      <c r="A141" s="52" t="s">
        <v>364</v>
      </c>
      <c r="B141" s="53" t="s">
        <v>143</v>
      </c>
      <c r="C141" s="49"/>
      <c r="E141" s="58"/>
      <c r="F141" s="48"/>
      <c r="G141" s="55"/>
      <c r="H141" s="55"/>
      <c r="I141" s="55"/>
      <c r="J141" s="48"/>
      <c r="K141" s="48"/>
    </row>
    <row r="142" spans="1:11">
      <c r="A142" s="52" t="s">
        <v>365</v>
      </c>
      <c r="B142" s="53" t="s">
        <v>366</v>
      </c>
      <c r="C142" s="49"/>
      <c r="E142" s="58"/>
      <c r="F142" s="48"/>
      <c r="G142" s="55"/>
      <c r="H142" s="55"/>
      <c r="I142" s="55"/>
      <c r="J142" s="48"/>
      <c r="K142" s="48"/>
    </row>
    <row r="143" spans="1:11">
      <c r="A143" s="52" t="s">
        <v>367</v>
      </c>
      <c r="B143" s="53" t="s">
        <v>368</v>
      </c>
      <c r="C143" s="49"/>
      <c r="E143" s="58"/>
      <c r="F143" s="48"/>
      <c r="G143" s="55"/>
      <c r="H143" s="55"/>
      <c r="I143" s="55"/>
      <c r="J143" s="48"/>
      <c r="K143" s="48"/>
    </row>
    <row r="144" spans="1:11">
      <c r="A144" s="52" t="s">
        <v>369</v>
      </c>
      <c r="B144" s="53" t="s">
        <v>370</v>
      </c>
      <c r="C144" s="49"/>
      <c r="E144" s="58"/>
      <c r="F144" s="48"/>
      <c r="G144" s="55"/>
      <c r="H144" s="55"/>
      <c r="I144" s="55"/>
      <c r="J144" s="48"/>
      <c r="K144" s="48"/>
    </row>
    <row r="145" spans="1:11">
      <c r="A145" s="52" t="s">
        <v>371</v>
      </c>
      <c r="B145" s="53" t="s">
        <v>372</v>
      </c>
      <c r="C145" s="49"/>
      <c r="E145" s="58"/>
      <c r="F145" s="48"/>
      <c r="G145" s="55"/>
      <c r="H145" s="55"/>
      <c r="I145" s="55"/>
      <c r="J145" s="48"/>
      <c r="K145" s="48"/>
    </row>
    <row r="146" spans="1:11">
      <c r="A146" s="52" t="s">
        <v>373</v>
      </c>
      <c r="B146" s="53" t="s">
        <v>374</v>
      </c>
      <c r="C146" s="49"/>
      <c r="E146" s="58"/>
      <c r="F146" s="48"/>
      <c r="G146" s="55"/>
      <c r="H146" s="55"/>
      <c r="I146" s="55"/>
      <c r="J146" s="48"/>
      <c r="K146" s="48"/>
    </row>
    <row r="147" spans="1:11">
      <c r="A147" s="52" t="s">
        <v>375</v>
      </c>
      <c r="B147" s="53" t="s">
        <v>376</v>
      </c>
      <c r="C147" s="49"/>
      <c r="E147" s="58"/>
      <c r="F147" s="48"/>
      <c r="G147" s="55"/>
      <c r="H147" s="55"/>
      <c r="I147" s="55"/>
      <c r="J147" s="48"/>
      <c r="K147" s="48"/>
    </row>
    <row r="148" spans="1:11">
      <c r="A148" s="52" t="s">
        <v>377</v>
      </c>
      <c r="B148" s="53" t="s">
        <v>378</v>
      </c>
      <c r="C148" s="49"/>
      <c r="E148" s="58"/>
      <c r="F148" s="48"/>
      <c r="G148" s="55"/>
      <c r="H148" s="55"/>
      <c r="I148" s="55"/>
      <c r="J148" s="48"/>
      <c r="K148" s="48"/>
    </row>
    <row r="149" spans="1:11">
      <c r="A149" s="52" t="s">
        <v>379</v>
      </c>
      <c r="B149" s="53" t="s">
        <v>380</v>
      </c>
      <c r="C149" s="49"/>
      <c r="E149" s="58"/>
      <c r="F149" s="48"/>
      <c r="G149" s="55"/>
      <c r="H149" s="55"/>
      <c r="I149" s="55"/>
      <c r="J149" s="48"/>
      <c r="K149" s="48"/>
    </row>
    <row r="150" spans="1:11">
      <c r="A150" s="52" t="s">
        <v>381</v>
      </c>
      <c r="B150" s="53" t="s">
        <v>382</v>
      </c>
      <c r="C150" s="49"/>
      <c r="E150" s="58"/>
      <c r="F150" s="48"/>
      <c r="G150" s="55"/>
      <c r="H150" s="55"/>
      <c r="I150" s="55"/>
      <c r="J150" s="48"/>
      <c r="K150" s="48"/>
    </row>
    <row r="151" spans="1:11">
      <c r="A151" s="52" t="s">
        <v>383</v>
      </c>
      <c r="B151" s="53" t="s">
        <v>384</v>
      </c>
      <c r="C151" s="49"/>
      <c r="E151" s="58"/>
      <c r="F151" s="48"/>
      <c r="G151" s="55"/>
      <c r="H151" s="55"/>
      <c r="I151" s="55"/>
      <c r="J151" s="48"/>
      <c r="K151" s="48"/>
    </row>
    <row r="152" spans="1:11">
      <c r="A152" s="52" t="s">
        <v>117</v>
      </c>
      <c r="B152" s="53" t="s">
        <v>118</v>
      </c>
      <c r="C152" s="49"/>
      <c r="E152" s="58"/>
      <c r="F152" s="48"/>
      <c r="G152" s="55"/>
      <c r="H152" s="55"/>
      <c r="I152" s="55"/>
      <c r="J152" s="48"/>
      <c r="K152" s="48"/>
    </row>
    <row r="153" spans="1:11">
      <c r="A153" s="52" t="s">
        <v>385</v>
      </c>
      <c r="B153" s="53" t="s">
        <v>143</v>
      </c>
      <c r="C153" s="49"/>
      <c r="E153" s="58"/>
      <c r="F153" s="48"/>
      <c r="G153" s="55"/>
      <c r="H153" s="55"/>
      <c r="I153" s="55"/>
      <c r="J153" s="48"/>
      <c r="K153" s="48"/>
    </row>
    <row r="154" spans="1:11">
      <c r="A154" s="52" t="s">
        <v>386</v>
      </c>
      <c r="B154" s="53" t="s">
        <v>143</v>
      </c>
      <c r="C154" s="49"/>
      <c r="E154" s="58"/>
      <c r="F154" s="48"/>
      <c r="G154" s="55"/>
      <c r="H154" s="55"/>
      <c r="I154" s="55"/>
      <c r="J154" s="48"/>
      <c r="K154" s="48"/>
    </row>
    <row r="155" spans="1:11">
      <c r="A155" s="52" t="s">
        <v>387</v>
      </c>
      <c r="B155" s="53" t="s">
        <v>388</v>
      </c>
      <c r="C155" s="49"/>
      <c r="E155" s="58"/>
      <c r="F155" s="48"/>
      <c r="G155" s="55"/>
      <c r="H155" s="55"/>
      <c r="I155" s="55"/>
      <c r="J155" s="48"/>
      <c r="K155" s="48"/>
    </row>
    <row r="156" spans="1:11">
      <c r="A156" s="52" t="s">
        <v>389</v>
      </c>
      <c r="B156" s="53" t="s">
        <v>390</v>
      </c>
      <c r="C156" s="49"/>
      <c r="E156" s="58"/>
      <c r="F156" s="48"/>
      <c r="G156" s="55"/>
      <c r="H156" s="55"/>
      <c r="I156" s="55"/>
      <c r="J156" s="48"/>
      <c r="K156" s="48"/>
    </row>
    <row r="157" spans="1:11">
      <c r="A157" s="52" t="s">
        <v>391</v>
      </c>
      <c r="B157" s="53" t="s">
        <v>392</v>
      </c>
      <c r="C157" s="49"/>
      <c r="E157" s="58"/>
      <c r="F157" s="48"/>
      <c r="G157" s="55"/>
      <c r="H157" s="55"/>
      <c r="I157" s="55"/>
      <c r="J157" s="48"/>
      <c r="K157" s="48"/>
    </row>
    <row r="158" spans="1:11">
      <c r="A158" s="52" t="s">
        <v>393</v>
      </c>
      <c r="B158" s="53" t="s">
        <v>394</v>
      </c>
      <c r="C158" s="49"/>
      <c r="E158" s="58"/>
      <c r="F158" s="48"/>
      <c r="G158" s="55"/>
      <c r="H158" s="55"/>
      <c r="I158" s="55"/>
      <c r="J158" s="48"/>
      <c r="K158" s="48"/>
    </row>
    <row r="159" spans="1:11">
      <c r="A159" s="52" t="s">
        <v>395</v>
      </c>
      <c r="B159" s="53" t="s">
        <v>396</v>
      </c>
      <c r="C159" s="49"/>
      <c r="E159" s="58"/>
      <c r="F159" s="48"/>
      <c r="G159" s="55"/>
      <c r="H159" s="55"/>
      <c r="I159" s="55"/>
      <c r="J159" s="48"/>
      <c r="K159" s="48"/>
    </row>
    <row r="160" spans="1:11">
      <c r="A160" s="52" t="s">
        <v>397</v>
      </c>
      <c r="B160" s="53" t="s">
        <v>143</v>
      </c>
      <c r="C160" s="49"/>
      <c r="E160" s="58"/>
      <c r="F160" s="48"/>
      <c r="G160" s="55"/>
      <c r="H160" s="55"/>
      <c r="I160" s="55"/>
      <c r="J160" s="48"/>
      <c r="K160" s="48"/>
    </row>
    <row r="161" spans="1:11">
      <c r="A161" s="52" t="s">
        <v>398</v>
      </c>
      <c r="B161" s="53" t="s">
        <v>399</v>
      </c>
      <c r="C161" s="49"/>
      <c r="D161" s="49"/>
      <c r="E161" s="58"/>
      <c r="F161" s="48"/>
      <c r="G161" s="55"/>
      <c r="H161" s="55"/>
      <c r="I161" s="55"/>
      <c r="J161" s="48"/>
      <c r="K161" s="48"/>
    </row>
    <row r="162" spans="1:11">
      <c r="A162" s="52" t="s">
        <v>400</v>
      </c>
      <c r="B162" s="53" t="s">
        <v>401</v>
      </c>
      <c r="C162" s="49"/>
      <c r="D162" s="49"/>
      <c r="E162" s="58"/>
      <c r="F162" s="48"/>
      <c r="G162" s="55"/>
      <c r="H162" s="55"/>
      <c r="I162" s="55"/>
      <c r="J162" s="48"/>
      <c r="K162" s="48"/>
    </row>
    <row r="163" spans="1:11">
      <c r="A163" s="52" t="s">
        <v>402</v>
      </c>
      <c r="B163" s="53" t="s">
        <v>403</v>
      </c>
      <c r="C163" s="49"/>
      <c r="D163" s="49"/>
      <c r="E163" s="58"/>
      <c r="F163" s="48"/>
      <c r="G163" s="55"/>
      <c r="H163" s="55"/>
      <c r="I163" s="55"/>
      <c r="J163" s="48"/>
      <c r="K163" s="48"/>
    </row>
    <row r="164" spans="1:11">
      <c r="A164" s="52" t="s">
        <v>404</v>
      </c>
      <c r="B164" s="53" t="s">
        <v>405</v>
      </c>
      <c r="C164" s="49"/>
      <c r="D164" s="49"/>
      <c r="E164" s="58"/>
      <c r="F164" s="48"/>
      <c r="G164" s="55"/>
      <c r="H164" s="55"/>
      <c r="I164" s="55"/>
      <c r="J164" s="48"/>
      <c r="K164" s="48"/>
    </row>
    <row r="165" spans="1:11">
      <c r="A165" s="64" t="s">
        <v>406</v>
      </c>
      <c r="B165" s="53" t="s">
        <v>407</v>
      </c>
      <c r="C165" s="49"/>
      <c r="D165" s="49"/>
      <c r="E165" s="58"/>
      <c r="F165" s="48"/>
      <c r="G165" s="55"/>
      <c r="H165" s="55"/>
      <c r="I165" s="55"/>
      <c r="J165" s="48"/>
      <c r="K165" s="48"/>
    </row>
    <row r="166" spans="1:11">
      <c r="A166" s="61" t="s">
        <v>408</v>
      </c>
      <c r="B166" s="53" t="s">
        <v>409</v>
      </c>
      <c r="C166" s="49"/>
      <c r="D166" s="49"/>
      <c r="E166" s="58"/>
      <c r="F166" s="48"/>
      <c r="G166" s="55"/>
      <c r="H166" s="55"/>
      <c r="I166" s="55"/>
      <c r="J166" s="48"/>
      <c r="K166" s="48"/>
    </row>
    <row r="167" spans="1:11">
      <c r="A167" s="52" t="s">
        <v>410</v>
      </c>
      <c r="B167" s="53" t="s">
        <v>411</v>
      </c>
      <c r="C167" s="49"/>
      <c r="D167" s="49"/>
      <c r="E167" s="58"/>
      <c r="F167" s="48"/>
      <c r="G167" s="55"/>
      <c r="H167" s="55"/>
      <c r="I167" s="55"/>
      <c r="J167" s="48"/>
      <c r="K167" s="48"/>
    </row>
    <row r="168" spans="1:11">
      <c r="A168" s="52" t="s">
        <v>412</v>
      </c>
      <c r="B168" s="53" t="s">
        <v>413</v>
      </c>
      <c r="C168" s="49"/>
      <c r="D168" s="49"/>
      <c r="E168" s="58"/>
      <c r="F168" s="48"/>
      <c r="G168" s="55"/>
      <c r="H168" s="55"/>
      <c r="I168" s="55"/>
      <c r="J168" s="48"/>
      <c r="K168" s="48"/>
    </row>
    <row r="169" spans="1:11">
      <c r="A169" s="52" t="s">
        <v>414</v>
      </c>
      <c r="B169" s="53" t="s">
        <v>415</v>
      </c>
      <c r="C169" s="49"/>
      <c r="D169" s="49"/>
      <c r="E169" s="58"/>
      <c r="F169" s="48"/>
      <c r="G169" s="55"/>
      <c r="H169" s="55"/>
      <c r="I169" s="55"/>
      <c r="J169" s="48"/>
      <c r="K169" s="48"/>
    </row>
    <row r="170" spans="1:11">
      <c r="A170" s="52" t="s">
        <v>416</v>
      </c>
      <c r="B170" s="53" t="s">
        <v>417</v>
      </c>
      <c r="C170" s="49"/>
      <c r="D170" s="49"/>
      <c r="E170" s="58"/>
      <c r="F170" s="48"/>
      <c r="G170" s="55"/>
      <c r="H170" s="55"/>
      <c r="I170" s="55"/>
      <c r="J170" s="48"/>
      <c r="K170" s="48"/>
    </row>
    <row r="171" spans="1:11">
      <c r="A171" s="52" t="s">
        <v>418</v>
      </c>
      <c r="B171" s="53" t="s">
        <v>419</v>
      </c>
      <c r="C171" s="49"/>
      <c r="D171" s="49"/>
      <c r="E171" s="58"/>
      <c r="F171" s="48"/>
      <c r="G171" s="55"/>
      <c r="H171" s="55"/>
      <c r="I171" s="55"/>
      <c r="J171" s="48"/>
      <c r="K171" s="48"/>
    </row>
    <row r="172" spans="1:11">
      <c r="A172" s="52" t="s">
        <v>420</v>
      </c>
      <c r="B172" s="53" t="s">
        <v>421</v>
      </c>
      <c r="C172" s="49"/>
      <c r="D172" s="49"/>
      <c r="E172" s="58"/>
      <c r="F172" s="48"/>
      <c r="G172" s="55"/>
      <c r="H172" s="55"/>
      <c r="I172" s="55"/>
      <c r="J172" s="48"/>
      <c r="K172" s="48"/>
    </row>
    <row r="173" spans="1:11">
      <c r="A173" s="52" t="s">
        <v>422</v>
      </c>
      <c r="B173" s="53" t="s">
        <v>423</v>
      </c>
      <c r="C173" s="49"/>
      <c r="D173" s="49"/>
      <c r="E173" s="58"/>
      <c r="F173" s="48"/>
      <c r="G173" s="55"/>
      <c r="H173" s="55"/>
      <c r="I173" s="55"/>
      <c r="J173" s="48"/>
      <c r="K173" s="48"/>
    </row>
    <row r="174" spans="1:11">
      <c r="A174" s="52" t="s">
        <v>424</v>
      </c>
      <c r="B174" s="53" t="s">
        <v>425</v>
      </c>
      <c r="C174" s="49"/>
      <c r="D174" s="49"/>
      <c r="E174" s="58"/>
      <c r="F174" s="48"/>
      <c r="G174" s="55"/>
      <c r="H174" s="55"/>
      <c r="I174" s="55"/>
      <c r="J174" s="48"/>
      <c r="K174" s="48"/>
    </row>
    <row r="175" spans="1:11">
      <c r="A175" s="52" t="s">
        <v>426</v>
      </c>
      <c r="B175" s="53" t="s">
        <v>427</v>
      </c>
      <c r="C175" s="49"/>
      <c r="D175" s="49"/>
      <c r="E175" s="58"/>
      <c r="F175" s="48"/>
      <c r="G175" s="55"/>
      <c r="H175" s="55"/>
      <c r="I175" s="55"/>
      <c r="J175" s="48"/>
      <c r="K175" s="48"/>
    </row>
    <row r="176" spans="1:11">
      <c r="A176" s="52" t="s">
        <v>428</v>
      </c>
      <c r="B176" s="53" t="s">
        <v>429</v>
      </c>
      <c r="C176" s="49"/>
      <c r="D176" s="49"/>
      <c r="E176" s="58"/>
      <c r="F176" s="48"/>
      <c r="G176" s="55"/>
      <c r="H176" s="55"/>
      <c r="I176" s="55"/>
      <c r="J176" s="48"/>
      <c r="K176" s="48"/>
    </row>
    <row r="177" spans="1:11">
      <c r="A177" s="52" t="s">
        <v>430</v>
      </c>
      <c r="B177" s="53" t="s">
        <v>431</v>
      </c>
      <c r="C177" s="49"/>
      <c r="D177" s="49"/>
      <c r="E177" s="58"/>
      <c r="F177" s="48"/>
      <c r="G177" s="55"/>
      <c r="H177" s="55"/>
      <c r="I177" s="55"/>
      <c r="J177" s="48"/>
      <c r="K177" s="48"/>
    </row>
    <row r="178" spans="1:11">
      <c r="A178" s="52" t="s">
        <v>432</v>
      </c>
      <c r="B178" s="53" t="s">
        <v>433</v>
      </c>
      <c r="C178" s="49"/>
      <c r="D178" s="49"/>
      <c r="E178" s="58"/>
      <c r="F178" s="48"/>
      <c r="G178" s="55"/>
      <c r="H178" s="55"/>
      <c r="I178" s="55"/>
      <c r="J178" s="48"/>
      <c r="K178" s="48"/>
    </row>
    <row r="179" spans="1:11">
      <c r="A179" s="52" t="s">
        <v>434</v>
      </c>
      <c r="B179" s="53" t="s">
        <v>435</v>
      </c>
      <c r="C179" s="49"/>
      <c r="D179" s="49"/>
      <c r="E179" s="58"/>
      <c r="F179" s="48"/>
      <c r="G179" s="55"/>
      <c r="H179" s="55"/>
      <c r="I179" s="55"/>
      <c r="J179" s="48"/>
      <c r="K179" s="48"/>
    </row>
    <row r="180" spans="1:11">
      <c r="A180" s="52" t="s">
        <v>436</v>
      </c>
      <c r="B180" s="53" t="s">
        <v>437</v>
      </c>
      <c r="C180" s="49"/>
      <c r="D180" s="49"/>
      <c r="E180" s="58"/>
      <c r="F180" s="48"/>
      <c r="G180" s="55"/>
      <c r="H180" s="55"/>
      <c r="I180" s="55"/>
      <c r="J180" s="48"/>
      <c r="K180" s="48"/>
    </row>
    <row r="181" spans="1:11">
      <c r="A181" s="52" t="s">
        <v>438</v>
      </c>
      <c r="B181" s="53" t="s">
        <v>439</v>
      </c>
      <c r="C181" s="49"/>
      <c r="D181" s="49"/>
      <c r="E181" s="58"/>
      <c r="F181" s="48"/>
      <c r="G181" s="55"/>
      <c r="H181" s="55"/>
      <c r="I181" s="55"/>
      <c r="J181" s="48"/>
      <c r="K181" s="48"/>
    </row>
    <row r="182" spans="1:11">
      <c r="A182" s="52" t="s">
        <v>440</v>
      </c>
      <c r="B182" s="53" t="s">
        <v>441</v>
      </c>
      <c r="C182" s="49"/>
      <c r="D182" s="49"/>
      <c r="E182" s="58"/>
      <c r="F182" s="48"/>
      <c r="G182" s="55"/>
      <c r="H182" s="55"/>
      <c r="I182" s="55"/>
      <c r="J182" s="48"/>
      <c r="K182" s="48"/>
    </row>
    <row r="183" spans="1:11">
      <c r="A183" s="52" t="s">
        <v>442</v>
      </c>
      <c r="B183" s="53" t="s">
        <v>443</v>
      </c>
      <c r="C183" s="49"/>
      <c r="D183" s="49"/>
      <c r="E183" s="58"/>
      <c r="F183" s="48"/>
      <c r="G183" s="55"/>
      <c r="H183" s="55"/>
      <c r="I183" s="55"/>
      <c r="J183" s="48"/>
      <c r="K183" s="48"/>
    </row>
    <row r="184" spans="1:11">
      <c r="A184" s="52" t="s">
        <v>444</v>
      </c>
      <c r="B184" s="53" t="s">
        <v>445</v>
      </c>
      <c r="C184" s="49"/>
      <c r="D184" s="49"/>
      <c r="E184" s="58"/>
      <c r="F184" s="48"/>
      <c r="G184" s="55"/>
      <c r="H184" s="55"/>
      <c r="I184" s="55"/>
      <c r="J184" s="48"/>
      <c r="K184" s="48"/>
    </row>
    <row r="185" spans="1:11">
      <c r="A185" s="52" t="s">
        <v>446</v>
      </c>
      <c r="B185" s="53" t="s">
        <v>447</v>
      </c>
      <c r="C185" s="49"/>
      <c r="D185" s="49"/>
      <c r="E185" s="58"/>
      <c r="F185" s="48"/>
      <c r="G185" s="55"/>
      <c r="H185" s="55"/>
      <c r="I185" s="55"/>
      <c r="J185" s="48"/>
      <c r="K185" s="48"/>
    </row>
    <row r="186" spans="1:11">
      <c r="A186" s="52" t="s">
        <v>119</v>
      </c>
      <c r="B186" s="53" t="s">
        <v>120</v>
      </c>
      <c r="C186" s="49"/>
      <c r="D186" s="49"/>
      <c r="E186" s="58"/>
      <c r="F186" s="48"/>
      <c r="G186" s="55"/>
      <c r="H186" s="55"/>
      <c r="I186" s="55"/>
      <c r="J186" s="48"/>
      <c r="K186" s="48"/>
    </row>
    <row r="187" spans="1:11">
      <c r="A187" s="52" t="s">
        <v>106</v>
      </c>
      <c r="B187" s="53" t="s">
        <v>107</v>
      </c>
      <c r="C187" s="49"/>
      <c r="D187" s="49"/>
      <c r="E187" s="58"/>
      <c r="F187" s="48"/>
      <c r="G187" s="55"/>
      <c r="H187" s="55"/>
      <c r="I187" s="55"/>
      <c r="J187" s="48"/>
      <c r="K187" s="48"/>
    </row>
    <row r="188" spans="1:11">
      <c r="A188" s="52" t="s">
        <v>448</v>
      </c>
      <c r="B188" s="53" t="s">
        <v>449</v>
      </c>
      <c r="C188" s="49"/>
      <c r="D188" s="49"/>
      <c r="E188" s="58"/>
      <c r="F188" s="48"/>
      <c r="G188" s="55"/>
      <c r="H188" s="55"/>
      <c r="I188" s="55"/>
      <c r="J188" s="48"/>
      <c r="K188" s="48"/>
    </row>
    <row r="189" spans="1:11">
      <c r="A189" s="52" t="s">
        <v>450</v>
      </c>
      <c r="B189" s="53" t="s">
        <v>451</v>
      </c>
      <c r="C189" s="49"/>
      <c r="D189" s="49"/>
      <c r="E189" s="58"/>
      <c r="F189" s="48"/>
      <c r="G189" s="48"/>
      <c r="H189" s="48"/>
      <c r="I189" s="48"/>
      <c r="J189" s="48"/>
      <c r="K189" s="48"/>
    </row>
    <row r="190" spans="1:11">
      <c r="A190" s="52" t="s">
        <v>452</v>
      </c>
      <c r="B190" s="53" t="s">
        <v>453</v>
      </c>
      <c r="C190" s="49"/>
      <c r="D190" s="49"/>
      <c r="E190" s="58"/>
      <c r="F190" s="48"/>
      <c r="G190" s="48"/>
      <c r="H190" s="48"/>
      <c r="I190" s="48"/>
      <c r="J190" s="48"/>
      <c r="K190" s="48"/>
    </row>
    <row r="191" spans="1:11">
      <c r="A191" s="52" t="s">
        <v>454</v>
      </c>
      <c r="B191" s="53" t="s">
        <v>455</v>
      </c>
      <c r="C191" s="49"/>
    </row>
    <row r="192" spans="1:11">
      <c r="A192" s="52" t="s">
        <v>456</v>
      </c>
      <c r="B192" s="53" t="s">
        <v>457</v>
      </c>
      <c r="C192" s="49"/>
    </row>
    <row r="193" spans="1:3">
      <c r="A193" s="52" t="s">
        <v>458</v>
      </c>
      <c r="B193" s="53" t="s">
        <v>459</v>
      </c>
      <c r="C193" s="49"/>
    </row>
    <row r="194" spans="1:3">
      <c r="A194" s="52" t="s">
        <v>460</v>
      </c>
      <c r="B194" s="53" t="s">
        <v>461</v>
      </c>
      <c r="C194" s="49"/>
    </row>
    <row r="195" spans="1:3">
      <c r="A195" s="52" t="s">
        <v>462</v>
      </c>
      <c r="B195" s="53" t="s">
        <v>463</v>
      </c>
      <c r="C195" s="49"/>
    </row>
    <row r="196" spans="1:3">
      <c r="A196" s="52" t="s">
        <v>464</v>
      </c>
      <c r="B196" s="53" t="s">
        <v>465</v>
      </c>
      <c r="C196" s="49"/>
    </row>
  </sheetData>
  <sheetProtection formatCells="0" selectLockedCells="1"/>
  <dataValidations count="1">
    <dataValidation type="list" allowBlank="1" showInputMessage="1" showErrorMessage="1" sqref="F15" xr:uid="{00000000-0002-0000-0C00-000000000000}">
      <formula1>"TRUE,FALSE"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ersonnel">
    <tabColor theme="6" tint="0.39997558519241921"/>
    <pageSetUpPr fitToPage="1"/>
  </sheetPr>
  <dimension ref="A1:I31"/>
  <sheetViews>
    <sheetView showGridLines="0" zoomScaleNormal="100" workbookViewId="0">
      <selection activeCell="A2" sqref="A2:I2"/>
    </sheetView>
  </sheetViews>
  <sheetFormatPr defaultColWidth="8.7109375" defaultRowHeight="15"/>
  <cols>
    <col min="1" max="1" width="33.7109375" style="1" customWidth="1"/>
    <col min="2" max="7" width="11.7109375" style="1" customWidth="1"/>
    <col min="8" max="8" width="14.7109375" style="1" customWidth="1"/>
    <col min="9" max="9" width="60.7109375" style="1" customWidth="1"/>
    <col min="10" max="16384" width="8.7109375" style="1"/>
  </cols>
  <sheetData>
    <row r="1" spans="1:9" ht="15" customHeight="1" thickBot="1">
      <c r="A1" s="224" t="s">
        <v>31</v>
      </c>
      <c r="B1" s="225"/>
      <c r="C1" s="225"/>
      <c r="D1" s="225"/>
      <c r="E1" s="225"/>
      <c r="F1" s="225"/>
      <c r="G1" s="225"/>
      <c r="H1" s="225"/>
      <c r="I1" s="226"/>
    </row>
    <row r="2" spans="1:9" ht="91.9" customHeight="1" thickBot="1">
      <c r="A2" s="227" t="s">
        <v>32</v>
      </c>
      <c r="B2" s="228"/>
      <c r="C2" s="228"/>
      <c r="D2" s="228"/>
      <c r="E2" s="228"/>
      <c r="F2" s="228"/>
      <c r="G2" s="228"/>
      <c r="H2" s="228"/>
      <c r="I2" s="229"/>
    </row>
    <row r="3" spans="1:9" ht="23.25" thickBot="1">
      <c r="A3" s="131" t="s">
        <v>33</v>
      </c>
      <c r="B3" s="99" t="s">
        <v>7</v>
      </c>
      <c r="C3" s="99" t="s">
        <v>8</v>
      </c>
      <c r="D3" s="99" t="s">
        <v>9</v>
      </c>
      <c r="E3" s="99" t="s">
        <v>10</v>
      </c>
      <c r="F3" s="99" t="s">
        <v>11</v>
      </c>
      <c r="G3" s="102" t="s">
        <v>12</v>
      </c>
      <c r="H3" s="101" t="s">
        <v>13</v>
      </c>
      <c r="I3" s="99" t="s">
        <v>34</v>
      </c>
    </row>
    <row r="4" spans="1:9">
      <c r="A4" s="75" t="s">
        <v>35</v>
      </c>
      <c r="B4" s="80"/>
      <c r="C4" s="80"/>
      <c r="D4" s="80"/>
      <c r="E4" s="80"/>
      <c r="F4" s="80"/>
      <c r="G4" s="80"/>
      <c r="H4" s="81">
        <f>SUM(tbPersonnel[[#This Row],[Year 1
1st Half]:[Year 5]])</f>
        <v>0</v>
      </c>
      <c r="I4" s="75"/>
    </row>
    <row r="5" spans="1:9">
      <c r="A5" s="75" t="s">
        <v>35</v>
      </c>
      <c r="B5" s="80" t="s">
        <v>35</v>
      </c>
      <c r="C5" s="80" t="s">
        <v>35</v>
      </c>
      <c r="D5" s="80" t="s">
        <v>35</v>
      </c>
      <c r="E5" s="80" t="s">
        <v>35</v>
      </c>
      <c r="F5" s="80" t="s">
        <v>35</v>
      </c>
      <c r="G5" s="80" t="s">
        <v>35</v>
      </c>
      <c r="H5" s="81">
        <f>SUM(tbPersonnel[[#This Row],[Year 1
1st Half]:[Year 5]])</f>
        <v>0</v>
      </c>
      <c r="I5" s="75"/>
    </row>
    <row r="6" spans="1:9">
      <c r="A6" s="75" t="s">
        <v>35</v>
      </c>
      <c r="B6" s="80" t="s">
        <v>35</v>
      </c>
      <c r="C6" s="80" t="s">
        <v>35</v>
      </c>
      <c r="D6" s="80" t="s">
        <v>35</v>
      </c>
      <c r="E6" s="80" t="s">
        <v>35</v>
      </c>
      <c r="F6" s="80" t="s">
        <v>35</v>
      </c>
      <c r="G6" s="80" t="s">
        <v>35</v>
      </c>
      <c r="H6" s="81">
        <f>SUM(tbPersonnel[[#This Row],[Year 1
1st Half]:[Year 5]])</f>
        <v>0</v>
      </c>
      <c r="I6" s="75"/>
    </row>
    <row r="7" spans="1:9">
      <c r="A7" s="75" t="s">
        <v>35</v>
      </c>
      <c r="B7" s="80" t="s">
        <v>35</v>
      </c>
      <c r="C7" s="80" t="s">
        <v>35</v>
      </c>
      <c r="D7" s="80" t="s">
        <v>35</v>
      </c>
      <c r="E7" s="80" t="s">
        <v>35</v>
      </c>
      <c r="F7" s="80" t="s">
        <v>35</v>
      </c>
      <c r="G7" s="80" t="s">
        <v>35</v>
      </c>
      <c r="H7" s="81">
        <f>SUM(tbPersonnel[[#This Row],[Year 1
1st Half]:[Year 5]])</f>
        <v>0</v>
      </c>
      <c r="I7" s="75"/>
    </row>
    <row r="8" spans="1:9">
      <c r="A8" s="75" t="s">
        <v>35</v>
      </c>
      <c r="B8" s="80" t="s">
        <v>35</v>
      </c>
      <c r="C8" s="80" t="s">
        <v>35</v>
      </c>
      <c r="D8" s="80" t="s">
        <v>35</v>
      </c>
      <c r="E8" s="80" t="s">
        <v>35</v>
      </c>
      <c r="F8" s="80" t="s">
        <v>35</v>
      </c>
      <c r="G8" s="80" t="s">
        <v>35</v>
      </c>
      <c r="H8" s="81">
        <f>SUM(tbPersonnel[[#This Row],[Year 1
1st Half]:[Year 5]])</f>
        <v>0</v>
      </c>
      <c r="I8" s="75"/>
    </row>
    <row r="9" spans="1:9">
      <c r="A9" s="75" t="s">
        <v>35</v>
      </c>
      <c r="B9" s="80" t="s">
        <v>35</v>
      </c>
      <c r="C9" s="80" t="s">
        <v>35</v>
      </c>
      <c r="D9" s="80" t="s">
        <v>35</v>
      </c>
      <c r="E9" s="80" t="s">
        <v>35</v>
      </c>
      <c r="F9" s="80" t="s">
        <v>35</v>
      </c>
      <c r="G9" s="80" t="s">
        <v>35</v>
      </c>
      <c r="H9" s="81">
        <f>SUM(tbPersonnel[[#This Row],[Year 1
1st Half]:[Year 5]])</f>
        <v>0</v>
      </c>
      <c r="I9" s="75"/>
    </row>
    <row r="10" spans="1:9">
      <c r="A10" s="75" t="s">
        <v>35</v>
      </c>
      <c r="B10" s="80" t="s">
        <v>35</v>
      </c>
      <c r="C10" s="80" t="s">
        <v>35</v>
      </c>
      <c r="D10" s="80" t="s">
        <v>35</v>
      </c>
      <c r="E10" s="80" t="s">
        <v>35</v>
      </c>
      <c r="F10" s="80" t="s">
        <v>35</v>
      </c>
      <c r="G10" s="80" t="s">
        <v>35</v>
      </c>
      <c r="H10" s="81">
        <f>SUM(tbPersonnel[[#This Row],[Year 1
1st Half]:[Year 5]])</f>
        <v>0</v>
      </c>
      <c r="I10" s="75"/>
    </row>
    <row r="11" spans="1:9">
      <c r="A11" s="75" t="s">
        <v>35</v>
      </c>
      <c r="B11" s="80" t="s">
        <v>35</v>
      </c>
      <c r="C11" s="80" t="s">
        <v>35</v>
      </c>
      <c r="D11" s="80" t="s">
        <v>35</v>
      </c>
      <c r="E11" s="80" t="s">
        <v>35</v>
      </c>
      <c r="F11" s="80" t="s">
        <v>35</v>
      </c>
      <c r="G11" s="80" t="s">
        <v>35</v>
      </c>
      <c r="H11" s="81">
        <f>SUM(tbPersonnel[[#This Row],[Year 1
1st Half]:[Year 5]])</f>
        <v>0</v>
      </c>
      <c r="I11" s="75"/>
    </row>
    <row r="12" spans="1:9">
      <c r="A12" s="75" t="s">
        <v>35</v>
      </c>
      <c r="B12" s="80" t="s">
        <v>35</v>
      </c>
      <c r="C12" s="80" t="s">
        <v>35</v>
      </c>
      <c r="D12" s="80" t="s">
        <v>35</v>
      </c>
      <c r="E12" s="80" t="s">
        <v>35</v>
      </c>
      <c r="F12" s="80" t="s">
        <v>35</v>
      </c>
      <c r="G12" s="80" t="s">
        <v>35</v>
      </c>
      <c r="H12" s="81">
        <f>SUM(tbPersonnel[[#This Row],[Year 1
1st Half]:[Year 5]])</f>
        <v>0</v>
      </c>
      <c r="I12" s="75"/>
    </row>
    <row r="13" spans="1:9">
      <c r="A13" s="75" t="s">
        <v>35</v>
      </c>
      <c r="B13" s="80" t="s">
        <v>35</v>
      </c>
      <c r="C13" s="80" t="s">
        <v>35</v>
      </c>
      <c r="D13" s="80" t="s">
        <v>35</v>
      </c>
      <c r="E13" s="80" t="s">
        <v>35</v>
      </c>
      <c r="F13" s="80" t="s">
        <v>35</v>
      </c>
      <c r="G13" s="80" t="s">
        <v>35</v>
      </c>
      <c r="H13" s="81">
        <f>SUM(tbPersonnel[[#This Row],[Year 1
1st Half]:[Year 5]])</f>
        <v>0</v>
      </c>
      <c r="I13" s="75"/>
    </row>
    <row r="14" spans="1:9">
      <c r="A14" s="75"/>
      <c r="B14" s="80"/>
      <c r="C14" s="80"/>
      <c r="D14" s="80"/>
      <c r="E14" s="80"/>
      <c r="F14" s="80"/>
      <c r="G14" s="80"/>
      <c r="H14" s="81">
        <f>SUM(tbPersonnel[[#This Row],[Year 1
1st Half]:[Year 5]])</f>
        <v>0</v>
      </c>
      <c r="I14" s="75"/>
    </row>
    <row r="15" spans="1:9">
      <c r="A15" s="75"/>
      <c r="B15" s="80"/>
      <c r="C15" s="80"/>
      <c r="D15" s="80"/>
      <c r="E15" s="80"/>
      <c r="F15" s="80"/>
      <c r="G15" s="80"/>
      <c r="H15" s="81">
        <f>SUM(tbPersonnel[[#This Row],[Year 1
1st Half]:[Year 5]])</f>
        <v>0</v>
      </c>
      <c r="I15" s="75"/>
    </row>
    <row r="16" spans="1:9">
      <c r="A16" s="75"/>
      <c r="B16" s="80"/>
      <c r="C16" s="80"/>
      <c r="D16" s="80"/>
      <c r="E16" s="80"/>
      <c r="F16" s="80"/>
      <c r="G16" s="80"/>
      <c r="H16" s="81">
        <f>SUM(tbPersonnel[[#This Row],[Year 1
1st Half]:[Year 5]])</f>
        <v>0</v>
      </c>
      <c r="I16" s="75"/>
    </row>
    <row r="17" spans="1:9">
      <c r="A17" s="75"/>
      <c r="B17" s="80"/>
      <c r="C17" s="80"/>
      <c r="D17" s="80"/>
      <c r="E17" s="80"/>
      <c r="F17" s="80"/>
      <c r="G17" s="80"/>
      <c r="H17" s="81">
        <f>SUM(tbPersonnel[[#This Row],[Year 1
1st Half]:[Year 5]])</f>
        <v>0</v>
      </c>
      <c r="I17" s="75"/>
    </row>
    <row r="18" spans="1:9">
      <c r="A18" s="75"/>
      <c r="B18" s="80"/>
      <c r="C18" s="80"/>
      <c r="D18" s="80"/>
      <c r="E18" s="80"/>
      <c r="F18" s="80"/>
      <c r="G18" s="80"/>
      <c r="H18" s="81">
        <f>SUM(tbPersonnel[[#This Row],[Year 1
1st Half]:[Year 5]])</f>
        <v>0</v>
      </c>
      <c r="I18" s="75"/>
    </row>
    <row r="19" spans="1:9">
      <c r="A19" s="75"/>
      <c r="B19" s="80"/>
      <c r="C19" s="80"/>
      <c r="D19" s="80"/>
      <c r="E19" s="80"/>
      <c r="F19" s="80"/>
      <c r="G19" s="80"/>
      <c r="H19" s="81">
        <f>SUM(tbPersonnel[[#This Row],[Year 1
1st Half]:[Year 5]])</f>
        <v>0</v>
      </c>
      <c r="I19" s="75"/>
    </row>
    <row r="20" spans="1:9">
      <c r="A20" s="75"/>
      <c r="B20" s="80"/>
      <c r="C20" s="80"/>
      <c r="D20" s="80"/>
      <c r="E20" s="80"/>
      <c r="F20" s="80"/>
      <c r="G20" s="80"/>
      <c r="H20" s="81">
        <f>SUM(tbPersonnel[[#This Row],[Year 1
1st Half]:[Year 5]])</f>
        <v>0</v>
      </c>
      <c r="I20" s="75"/>
    </row>
    <row r="21" spans="1:9">
      <c r="A21" s="75"/>
      <c r="B21" s="80"/>
      <c r="C21" s="80"/>
      <c r="D21" s="80"/>
      <c r="E21" s="80"/>
      <c r="F21" s="80"/>
      <c r="G21" s="80"/>
      <c r="H21" s="81">
        <f>SUM(tbPersonnel[[#This Row],[Year 1
1st Half]:[Year 5]])</f>
        <v>0</v>
      </c>
      <c r="I21" s="75"/>
    </row>
    <row r="22" spans="1:9">
      <c r="A22" s="75"/>
      <c r="B22" s="80"/>
      <c r="C22" s="80"/>
      <c r="D22" s="80"/>
      <c r="E22" s="80"/>
      <c r="F22" s="80"/>
      <c r="G22" s="80"/>
      <c r="H22" s="81">
        <f>SUM(tbPersonnel[[#This Row],[Year 1
1st Half]:[Year 5]])</f>
        <v>0</v>
      </c>
      <c r="I22" s="75"/>
    </row>
    <row r="23" spans="1:9">
      <c r="A23" s="75"/>
      <c r="B23" s="80"/>
      <c r="C23" s="80"/>
      <c r="D23" s="80"/>
      <c r="E23" s="80"/>
      <c r="F23" s="80"/>
      <c r="G23" s="80"/>
      <c r="H23" s="81">
        <f>SUM(tbPersonnel[[#This Row],[Year 1
1st Half]:[Year 5]])</f>
        <v>0</v>
      </c>
      <c r="I23" s="75"/>
    </row>
    <row r="24" spans="1:9">
      <c r="A24" s="75"/>
      <c r="B24" s="80"/>
      <c r="C24" s="80"/>
      <c r="D24" s="80"/>
      <c r="E24" s="80"/>
      <c r="F24" s="80"/>
      <c r="G24" s="80"/>
      <c r="H24" s="81">
        <f>SUM(tbPersonnel[[#This Row],[Year 1
1st Half]:[Year 5]])</f>
        <v>0</v>
      </c>
      <c r="I24" s="75"/>
    </row>
    <row r="25" spans="1:9">
      <c r="A25" s="75"/>
      <c r="B25" s="80"/>
      <c r="C25" s="80"/>
      <c r="D25" s="80"/>
      <c r="E25" s="80"/>
      <c r="F25" s="80"/>
      <c r="G25" s="80"/>
      <c r="H25" s="81">
        <f>SUM(tbPersonnel[[#This Row],[Year 1
1st Half]:[Year 5]])</f>
        <v>0</v>
      </c>
      <c r="I25" s="75"/>
    </row>
    <row r="26" spans="1:9">
      <c r="A26" s="75" t="s">
        <v>35</v>
      </c>
      <c r="B26" s="80" t="s">
        <v>35</v>
      </c>
      <c r="C26" s="80" t="s">
        <v>35</v>
      </c>
      <c r="D26" s="80" t="s">
        <v>35</v>
      </c>
      <c r="E26" s="80" t="s">
        <v>35</v>
      </c>
      <c r="F26" s="80" t="s">
        <v>35</v>
      </c>
      <c r="G26" s="80" t="s">
        <v>35</v>
      </c>
      <c r="H26" s="81">
        <f>SUM(tbPersonnel[[#This Row],[Year 1
1st Half]:[Year 5]])</f>
        <v>0</v>
      </c>
      <c r="I26" s="75"/>
    </row>
    <row r="27" spans="1:9">
      <c r="A27" s="75" t="s">
        <v>35</v>
      </c>
      <c r="B27" s="80" t="s">
        <v>35</v>
      </c>
      <c r="C27" s="80" t="s">
        <v>35</v>
      </c>
      <c r="D27" s="80" t="s">
        <v>35</v>
      </c>
      <c r="E27" s="80" t="s">
        <v>35</v>
      </c>
      <c r="F27" s="80" t="s">
        <v>35</v>
      </c>
      <c r="G27" s="80" t="s">
        <v>35</v>
      </c>
      <c r="H27" s="81">
        <f>SUM(tbPersonnel[[#This Row],[Year 1
1st Half]:[Year 5]])</f>
        <v>0</v>
      </c>
      <c r="I27" s="75"/>
    </row>
    <row r="28" spans="1:9">
      <c r="A28" s="75" t="s">
        <v>35</v>
      </c>
      <c r="B28" s="80" t="s">
        <v>35</v>
      </c>
      <c r="C28" s="80" t="s">
        <v>35</v>
      </c>
      <c r="D28" s="80" t="s">
        <v>35</v>
      </c>
      <c r="E28" s="80" t="s">
        <v>35</v>
      </c>
      <c r="F28" s="80" t="s">
        <v>35</v>
      </c>
      <c r="G28" s="80" t="s">
        <v>35</v>
      </c>
      <c r="H28" s="81">
        <f>SUM(tbPersonnel[[#This Row],[Year 1
1st Half]:[Year 5]])</f>
        <v>0</v>
      </c>
      <c r="I28" s="75"/>
    </row>
    <row r="29" spans="1:9">
      <c r="A29" s="75" t="s">
        <v>35</v>
      </c>
      <c r="B29" s="80" t="s">
        <v>35</v>
      </c>
      <c r="C29" s="80" t="s">
        <v>35</v>
      </c>
      <c r="D29" s="80" t="s">
        <v>35</v>
      </c>
      <c r="E29" s="80" t="s">
        <v>35</v>
      </c>
      <c r="F29" s="80" t="s">
        <v>35</v>
      </c>
      <c r="G29" s="80" t="s">
        <v>35</v>
      </c>
      <c r="H29" s="81">
        <f>SUM(tbPersonnel[[#This Row],[Year 1
1st Half]:[Year 5]])</f>
        <v>0</v>
      </c>
      <c r="I29" s="75"/>
    </row>
    <row r="30" spans="1:9">
      <c r="A30" s="75" t="s">
        <v>35</v>
      </c>
      <c r="B30" s="80" t="s">
        <v>35</v>
      </c>
      <c r="C30" s="80" t="s">
        <v>35</v>
      </c>
      <c r="D30" s="80" t="s">
        <v>35</v>
      </c>
      <c r="E30" s="80" t="s">
        <v>35</v>
      </c>
      <c r="F30" s="80" t="s">
        <v>35</v>
      </c>
      <c r="G30" s="80" t="s">
        <v>35</v>
      </c>
      <c r="H30" s="81">
        <f>SUM(tbPersonnel[[#This Row],[Year 1
1st Half]:[Year 5]])</f>
        <v>0</v>
      </c>
      <c r="I30" s="75"/>
    </row>
    <row r="31" spans="1:9">
      <c r="A31" s="78" t="s">
        <v>36</v>
      </c>
      <c r="B31" s="79">
        <f>SUBTOTAL(109,tbPersonnel[Year 1
1st Half])</f>
        <v>0</v>
      </c>
      <c r="C31" s="79">
        <f>SUBTOTAL(109,tbPersonnel[Year 1
2nd Half])</f>
        <v>0</v>
      </c>
      <c r="D31" s="79">
        <f>SUBTOTAL(109,tbPersonnel[Year 2])</f>
        <v>0</v>
      </c>
      <c r="E31" s="79">
        <f>SUBTOTAL(109,tbPersonnel[Year 3])</f>
        <v>0</v>
      </c>
      <c r="F31" s="79">
        <f>SUBTOTAL(109,tbPersonnel[Year 4])</f>
        <v>0</v>
      </c>
      <c r="G31" s="79">
        <f>SUBTOTAL(109,tbPersonnel[Year 5])</f>
        <v>0</v>
      </c>
      <c r="H31" s="82">
        <f>SUM(tbPersonnel[[#Totals],[Year 1
1st Half]:[Year 5]])</f>
        <v>0</v>
      </c>
      <c r="I31" s="78"/>
    </row>
  </sheetData>
  <sheetProtection sheet="1" formatCells="0" formatColumns="0" insertRows="0"/>
  <protectedRanges>
    <protectedRange sqref="B4:G7 A8:G30" name="Range1"/>
    <protectedRange sqref="A4:G7" name="Range1_1"/>
  </protectedRanges>
  <dataConsolidate/>
  <mergeCells count="2">
    <mergeCell ref="A1:I1"/>
    <mergeCell ref="A2:I2"/>
  </mergeCells>
  <conditionalFormatting sqref="A1:I31">
    <cfRule type="expression" dxfId="161" priority="1">
      <formula>AND(CELL("protect",A1),Check_Locked)</formula>
    </cfRule>
  </conditionalFormatting>
  <printOptions horizontalCentered="1"/>
  <pageMargins left="0.3" right="0.3" top="0.3" bottom="0.3" header="0.3" footer="0.3"/>
  <pageSetup paperSize="5" scale="94"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Consultants">
    <tabColor theme="6" tint="0.39997558519241921"/>
    <pageSetUpPr fitToPage="1"/>
  </sheetPr>
  <dimension ref="A1:I36"/>
  <sheetViews>
    <sheetView showGridLines="0" zoomScaleNormal="100" workbookViewId="0">
      <selection activeCell="C12" sqref="C12"/>
    </sheetView>
  </sheetViews>
  <sheetFormatPr defaultColWidth="8.7109375" defaultRowHeight="15"/>
  <cols>
    <col min="1" max="1" width="33.7109375" style="1" customWidth="1"/>
    <col min="2" max="7" width="11.7109375" style="1" customWidth="1"/>
    <col min="8" max="8" width="14.7109375" style="1" customWidth="1"/>
    <col min="9" max="9" width="60.7109375" style="1" customWidth="1"/>
    <col min="10" max="16384" width="8.7109375" style="1"/>
  </cols>
  <sheetData>
    <row r="1" spans="1:9" ht="15" customHeight="1" thickBot="1">
      <c r="A1" s="224" t="s">
        <v>37</v>
      </c>
      <c r="B1" s="230"/>
      <c r="C1" s="230"/>
      <c r="D1" s="230"/>
      <c r="E1" s="230"/>
      <c r="F1" s="230"/>
      <c r="G1" s="230"/>
      <c r="H1" s="230"/>
      <c r="I1" s="231"/>
    </row>
    <row r="2" spans="1:9" ht="48" customHeight="1">
      <c r="A2" s="232" t="s">
        <v>38</v>
      </c>
      <c r="B2" s="233"/>
      <c r="C2" s="233"/>
      <c r="D2" s="233"/>
      <c r="E2" s="233"/>
      <c r="F2" s="233"/>
      <c r="G2" s="233"/>
      <c r="H2" s="233"/>
      <c r="I2" s="235" t="str">
        <f>HYPERLINK("https://www.idrc.ca/en/diems","For more information on IDRC Per Diem Rates click here")</f>
        <v>For more information on IDRC Per Diem Rates click here</v>
      </c>
    </row>
    <row r="3" spans="1:9" ht="81" customHeight="1" thickBot="1">
      <c r="A3" s="234"/>
      <c r="B3" s="234"/>
      <c r="C3" s="234"/>
      <c r="D3" s="234"/>
      <c r="E3" s="234"/>
      <c r="F3" s="234"/>
      <c r="G3" s="234"/>
      <c r="H3" s="234"/>
      <c r="I3" s="236"/>
    </row>
    <row r="4" spans="1:9" ht="23.25" thickBot="1">
      <c r="A4" s="14" t="s">
        <v>33</v>
      </c>
      <c r="B4" s="13" t="s">
        <v>7</v>
      </c>
      <c r="C4" s="13" t="s">
        <v>8</v>
      </c>
      <c r="D4" s="13" t="s">
        <v>9</v>
      </c>
      <c r="E4" s="98" t="s">
        <v>10</v>
      </c>
      <c r="F4" s="99" t="s">
        <v>11</v>
      </c>
      <c r="G4" s="132" t="s">
        <v>12</v>
      </c>
      <c r="H4" s="13" t="s">
        <v>13</v>
      </c>
      <c r="I4" s="134" t="s">
        <v>34</v>
      </c>
    </row>
    <row r="5" spans="1:9">
      <c r="A5" s="75" t="s">
        <v>35</v>
      </c>
      <c r="B5" s="76" t="s">
        <v>35</v>
      </c>
      <c r="C5" s="76" t="s">
        <v>35</v>
      </c>
      <c r="D5" s="76" t="s">
        <v>35</v>
      </c>
      <c r="E5" s="76" t="s">
        <v>35</v>
      </c>
      <c r="F5" s="76" t="s">
        <v>35</v>
      </c>
      <c r="G5" s="76" t="s">
        <v>35</v>
      </c>
      <c r="H5" s="77">
        <f>SUM(tbConsultants[[#This Row],[Year 1
1st Half]:[Year 5]])</f>
        <v>0</v>
      </c>
      <c r="I5" s="75"/>
    </row>
    <row r="6" spans="1:9">
      <c r="A6" s="75" t="s">
        <v>35</v>
      </c>
      <c r="B6" s="76" t="s">
        <v>35</v>
      </c>
      <c r="C6" s="76" t="s">
        <v>35</v>
      </c>
      <c r="D6" s="76" t="s">
        <v>35</v>
      </c>
      <c r="E6" s="76" t="s">
        <v>35</v>
      </c>
      <c r="F6" s="76" t="s">
        <v>35</v>
      </c>
      <c r="G6" s="76" t="s">
        <v>35</v>
      </c>
      <c r="H6" s="77">
        <f>SUM(tbConsultants[[#This Row],[Year 1
1st Half]:[Year 5]])</f>
        <v>0</v>
      </c>
      <c r="I6" s="75"/>
    </row>
    <row r="7" spans="1:9">
      <c r="A7" s="75" t="s">
        <v>35</v>
      </c>
      <c r="B7" s="76" t="s">
        <v>35</v>
      </c>
      <c r="C7" s="76" t="s">
        <v>35</v>
      </c>
      <c r="D7" s="76" t="s">
        <v>35</v>
      </c>
      <c r="E7" s="76" t="s">
        <v>35</v>
      </c>
      <c r="F7" s="76" t="s">
        <v>35</v>
      </c>
      <c r="G7" s="76" t="s">
        <v>35</v>
      </c>
      <c r="H7" s="77">
        <f>SUM(tbConsultants[[#This Row],[Year 1
1st Half]:[Year 5]])</f>
        <v>0</v>
      </c>
      <c r="I7" s="75"/>
    </row>
    <row r="8" spans="1:9">
      <c r="A8" s="75" t="s">
        <v>35</v>
      </c>
      <c r="B8" s="76" t="s">
        <v>35</v>
      </c>
      <c r="C8" s="76" t="s">
        <v>35</v>
      </c>
      <c r="D8" s="76" t="s">
        <v>35</v>
      </c>
      <c r="E8" s="76" t="s">
        <v>35</v>
      </c>
      <c r="F8" s="76" t="s">
        <v>35</v>
      </c>
      <c r="G8" s="76" t="s">
        <v>35</v>
      </c>
      <c r="H8" s="77">
        <f>SUM(tbConsultants[[#This Row],[Year 1
1st Half]:[Year 5]])</f>
        <v>0</v>
      </c>
      <c r="I8" s="75"/>
    </row>
    <row r="9" spans="1:9">
      <c r="A9" s="75" t="s">
        <v>35</v>
      </c>
      <c r="B9" s="76" t="s">
        <v>35</v>
      </c>
      <c r="C9" s="76" t="s">
        <v>35</v>
      </c>
      <c r="D9" s="76" t="s">
        <v>35</v>
      </c>
      <c r="E9" s="76" t="s">
        <v>35</v>
      </c>
      <c r="F9" s="76" t="s">
        <v>35</v>
      </c>
      <c r="G9" s="76" t="s">
        <v>35</v>
      </c>
      <c r="H9" s="77">
        <f>SUM(tbConsultants[[#This Row],[Year 1
1st Half]:[Year 5]])</f>
        <v>0</v>
      </c>
      <c r="I9" s="75"/>
    </row>
    <row r="10" spans="1:9">
      <c r="A10" s="75" t="s">
        <v>35</v>
      </c>
      <c r="B10" s="76" t="s">
        <v>35</v>
      </c>
      <c r="C10" s="76" t="s">
        <v>35</v>
      </c>
      <c r="D10" s="76" t="s">
        <v>35</v>
      </c>
      <c r="E10" s="76" t="s">
        <v>35</v>
      </c>
      <c r="F10" s="76" t="s">
        <v>35</v>
      </c>
      <c r="G10" s="76" t="s">
        <v>35</v>
      </c>
      <c r="H10" s="77">
        <f>SUM(tbConsultants[[#This Row],[Year 1
1st Half]:[Year 5]])</f>
        <v>0</v>
      </c>
      <c r="I10" s="75"/>
    </row>
    <row r="11" spans="1:9">
      <c r="A11" s="75" t="s">
        <v>35</v>
      </c>
      <c r="B11" s="76" t="s">
        <v>35</v>
      </c>
      <c r="C11" s="76" t="s">
        <v>35</v>
      </c>
      <c r="D11" s="76" t="s">
        <v>35</v>
      </c>
      <c r="E11" s="76" t="s">
        <v>35</v>
      </c>
      <c r="F11" s="76" t="s">
        <v>35</v>
      </c>
      <c r="G11" s="76" t="s">
        <v>35</v>
      </c>
      <c r="H11" s="77">
        <f>SUM(tbConsultants[[#This Row],[Year 1
1st Half]:[Year 5]])</f>
        <v>0</v>
      </c>
      <c r="I11" s="75"/>
    </row>
    <row r="12" spans="1:9">
      <c r="A12" s="75" t="s">
        <v>35</v>
      </c>
      <c r="B12" s="76" t="s">
        <v>35</v>
      </c>
      <c r="C12" s="76" t="s">
        <v>35</v>
      </c>
      <c r="D12" s="76" t="s">
        <v>35</v>
      </c>
      <c r="E12" s="76" t="s">
        <v>35</v>
      </c>
      <c r="F12" s="76" t="s">
        <v>35</v>
      </c>
      <c r="G12" s="76" t="s">
        <v>35</v>
      </c>
      <c r="H12" s="77">
        <f>SUM(tbConsultants[[#This Row],[Year 1
1st Half]:[Year 5]])</f>
        <v>0</v>
      </c>
      <c r="I12" s="75"/>
    </row>
    <row r="13" spans="1:9">
      <c r="A13" s="75" t="s">
        <v>35</v>
      </c>
      <c r="B13" s="76" t="s">
        <v>35</v>
      </c>
      <c r="C13" s="76" t="s">
        <v>35</v>
      </c>
      <c r="D13" s="76" t="s">
        <v>35</v>
      </c>
      <c r="E13" s="76" t="s">
        <v>35</v>
      </c>
      <c r="F13" s="76" t="s">
        <v>35</v>
      </c>
      <c r="G13" s="76" t="s">
        <v>35</v>
      </c>
      <c r="H13" s="77">
        <f>SUM(tbConsultants[[#This Row],[Year 1
1st Half]:[Year 5]])</f>
        <v>0</v>
      </c>
      <c r="I13" s="75"/>
    </row>
    <row r="14" spans="1:9">
      <c r="A14" s="75" t="s">
        <v>35</v>
      </c>
      <c r="B14" s="76" t="s">
        <v>35</v>
      </c>
      <c r="C14" s="76" t="s">
        <v>35</v>
      </c>
      <c r="D14" s="76" t="s">
        <v>35</v>
      </c>
      <c r="E14" s="76" t="s">
        <v>35</v>
      </c>
      <c r="F14" s="76" t="s">
        <v>35</v>
      </c>
      <c r="G14" s="76" t="s">
        <v>35</v>
      </c>
      <c r="H14" s="77">
        <f>SUM(tbConsultants[[#This Row],[Year 1
1st Half]:[Year 5]])</f>
        <v>0</v>
      </c>
      <c r="I14" s="75"/>
    </row>
    <row r="15" spans="1:9">
      <c r="A15" s="75" t="s">
        <v>35</v>
      </c>
      <c r="B15" s="76" t="s">
        <v>35</v>
      </c>
      <c r="C15" s="76" t="s">
        <v>35</v>
      </c>
      <c r="D15" s="76" t="s">
        <v>35</v>
      </c>
      <c r="E15" s="76" t="s">
        <v>35</v>
      </c>
      <c r="F15" s="76" t="s">
        <v>35</v>
      </c>
      <c r="G15" s="76" t="s">
        <v>35</v>
      </c>
      <c r="H15" s="77">
        <f>SUM(tbConsultants[[#This Row],[Year 1
1st Half]:[Year 5]])</f>
        <v>0</v>
      </c>
      <c r="I15" s="75"/>
    </row>
    <row r="16" spans="1:9">
      <c r="A16" s="75" t="s">
        <v>35</v>
      </c>
      <c r="B16" s="76" t="s">
        <v>35</v>
      </c>
      <c r="C16" s="76" t="s">
        <v>35</v>
      </c>
      <c r="D16" s="76" t="s">
        <v>35</v>
      </c>
      <c r="E16" s="76" t="s">
        <v>35</v>
      </c>
      <c r="F16" s="76" t="s">
        <v>35</v>
      </c>
      <c r="G16" s="76" t="s">
        <v>35</v>
      </c>
      <c r="H16" s="77">
        <f>SUM(tbConsultants[[#This Row],[Year 1
1st Half]:[Year 5]])</f>
        <v>0</v>
      </c>
      <c r="I16" s="75"/>
    </row>
    <row r="17" spans="1:9">
      <c r="A17" s="75" t="s">
        <v>35</v>
      </c>
      <c r="B17" s="76" t="s">
        <v>35</v>
      </c>
      <c r="C17" s="76" t="s">
        <v>35</v>
      </c>
      <c r="D17" s="76" t="s">
        <v>35</v>
      </c>
      <c r="E17" s="76" t="s">
        <v>35</v>
      </c>
      <c r="F17" s="76" t="s">
        <v>35</v>
      </c>
      <c r="G17" s="76" t="s">
        <v>35</v>
      </c>
      <c r="H17" s="77">
        <f>SUM(tbConsultants[[#This Row],[Year 1
1st Half]:[Year 5]])</f>
        <v>0</v>
      </c>
      <c r="I17" s="75"/>
    </row>
    <row r="18" spans="1:9">
      <c r="A18" s="75" t="s">
        <v>35</v>
      </c>
      <c r="B18" s="76" t="s">
        <v>35</v>
      </c>
      <c r="C18" s="76" t="s">
        <v>35</v>
      </c>
      <c r="D18" s="76" t="s">
        <v>35</v>
      </c>
      <c r="E18" s="76" t="s">
        <v>35</v>
      </c>
      <c r="F18" s="76" t="s">
        <v>35</v>
      </c>
      <c r="G18" s="76" t="s">
        <v>35</v>
      </c>
      <c r="H18" s="77">
        <f>SUM(tbConsultants[[#This Row],[Year 1
1st Half]:[Year 5]])</f>
        <v>0</v>
      </c>
      <c r="I18" s="75"/>
    </row>
    <row r="19" spans="1:9">
      <c r="A19" s="75"/>
      <c r="B19" s="76"/>
      <c r="C19" s="76"/>
      <c r="D19" s="76"/>
      <c r="E19" s="76"/>
      <c r="F19" s="76"/>
      <c r="G19" s="76"/>
      <c r="H19" s="77">
        <f>SUM(tbConsultants[[#This Row],[Year 1
1st Half]:[Year 5]])</f>
        <v>0</v>
      </c>
      <c r="I19" s="75"/>
    </row>
    <row r="20" spans="1:9">
      <c r="A20" s="75"/>
      <c r="B20" s="76"/>
      <c r="C20" s="76"/>
      <c r="D20" s="76"/>
      <c r="E20" s="76"/>
      <c r="F20" s="76"/>
      <c r="G20" s="76"/>
      <c r="H20" s="77">
        <f>SUM(tbConsultants[[#This Row],[Year 1
1st Half]:[Year 5]])</f>
        <v>0</v>
      </c>
      <c r="I20" s="75"/>
    </row>
    <row r="21" spans="1:9">
      <c r="A21" s="75"/>
      <c r="B21" s="76"/>
      <c r="C21" s="76"/>
      <c r="D21" s="76"/>
      <c r="E21" s="76"/>
      <c r="F21" s="76"/>
      <c r="G21" s="76"/>
      <c r="H21" s="77">
        <f>SUM(tbConsultants[[#This Row],[Year 1
1st Half]:[Year 5]])</f>
        <v>0</v>
      </c>
      <c r="I21" s="75"/>
    </row>
    <row r="22" spans="1:9">
      <c r="A22" s="75"/>
      <c r="B22" s="76"/>
      <c r="C22" s="76"/>
      <c r="D22" s="76"/>
      <c r="E22" s="76"/>
      <c r="F22" s="76"/>
      <c r="G22" s="76"/>
      <c r="H22" s="77">
        <f>SUM(tbConsultants[[#This Row],[Year 1
1st Half]:[Year 5]])</f>
        <v>0</v>
      </c>
      <c r="I22" s="75"/>
    </row>
    <row r="23" spans="1:9">
      <c r="A23" s="75"/>
      <c r="B23" s="76"/>
      <c r="C23" s="76"/>
      <c r="D23" s="76"/>
      <c r="E23" s="76"/>
      <c r="F23" s="76"/>
      <c r="G23" s="76"/>
      <c r="H23" s="77">
        <f>SUM(tbConsultants[[#This Row],[Year 1
1st Half]:[Year 5]])</f>
        <v>0</v>
      </c>
      <c r="I23" s="75"/>
    </row>
    <row r="24" spans="1:9">
      <c r="A24" s="75"/>
      <c r="B24" s="76"/>
      <c r="C24" s="76"/>
      <c r="D24" s="76"/>
      <c r="E24" s="76"/>
      <c r="F24" s="76"/>
      <c r="G24" s="76"/>
      <c r="H24" s="77">
        <f>SUM(tbConsultants[[#This Row],[Year 1
1st Half]:[Year 5]])</f>
        <v>0</v>
      </c>
      <c r="I24" s="75"/>
    </row>
    <row r="25" spans="1:9">
      <c r="A25" s="75"/>
      <c r="B25" s="76"/>
      <c r="C25" s="76"/>
      <c r="D25" s="76"/>
      <c r="E25" s="76"/>
      <c r="F25" s="76"/>
      <c r="G25" s="76"/>
      <c r="H25" s="77">
        <f>SUM(tbConsultants[[#This Row],[Year 1
1st Half]:[Year 5]])</f>
        <v>0</v>
      </c>
      <c r="I25" s="75"/>
    </row>
    <row r="26" spans="1:9">
      <c r="A26" s="75"/>
      <c r="B26" s="76"/>
      <c r="C26" s="76"/>
      <c r="D26" s="76"/>
      <c r="E26" s="76"/>
      <c r="F26" s="76"/>
      <c r="G26" s="76"/>
      <c r="H26" s="77">
        <f>SUM(tbConsultants[[#This Row],[Year 1
1st Half]:[Year 5]])</f>
        <v>0</v>
      </c>
      <c r="I26" s="75"/>
    </row>
    <row r="27" spans="1:9">
      <c r="A27" s="75"/>
      <c r="B27" s="76"/>
      <c r="C27" s="76"/>
      <c r="D27" s="76"/>
      <c r="E27" s="76"/>
      <c r="F27" s="76"/>
      <c r="G27" s="76"/>
      <c r="H27" s="77">
        <f>SUM(tbConsultants[[#This Row],[Year 1
1st Half]:[Year 5]])</f>
        <v>0</v>
      </c>
      <c r="I27" s="75"/>
    </row>
    <row r="28" spans="1:9">
      <c r="A28" s="75"/>
      <c r="B28" s="76"/>
      <c r="C28" s="76"/>
      <c r="D28" s="76"/>
      <c r="E28" s="76"/>
      <c r="F28" s="76"/>
      <c r="G28" s="76"/>
      <c r="H28" s="77">
        <f>SUM(tbConsultants[[#This Row],[Year 1
1st Half]:[Year 5]])</f>
        <v>0</v>
      </c>
      <c r="I28" s="75"/>
    </row>
    <row r="29" spans="1:9">
      <c r="A29" s="75"/>
      <c r="B29" s="76"/>
      <c r="C29" s="76"/>
      <c r="D29" s="76"/>
      <c r="E29" s="76"/>
      <c r="F29" s="76"/>
      <c r="G29" s="76"/>
      <c r="H29" s="77">
        <f>SUM(tbConsultants[[#This Row],[Year 1
1st Half]:[Year 5]])</f>
        <v>0</v>
      </c>
      <c r="I29" s="75"/>
    </row>
    <row r="30" spans="1:9">
      <c r="A30" s="75"/>
      <c r="B30" s="76"/>
      <c r="C30" s="76"/>
      <c r="D30" s="76"/>
      <c r="E30" s="76"/>
      <c r="F30" s="76"/>
      <c r="G30" s="76"/>
      <c r="H30" s="77">
        <f>SUM(tbConsultants[[#This Row],[Year 1
1st Half]:[Year 5]])</f>
        <v>0</v>
      </c>
      <c r="I30" s="75"/>
    </row>
    <row r="31" spans="1:9">
      <c r="A31" s="75"/>
      <c r="B31" s="76"/>
      <c r="C31" s="76"/>
      <c r="D31" s="76"/>
      <c r="E31" s="76"/>
      <c r="F31" s="76"/>
      <c r="G31" s="76"/>
      <c r="H31" s="77">
        <f>SUM(tbConsultants[[#This Row],[Year 1
1st Half]:[Year 5]])</f>
        <v>0</v>
      </c>
      <c r="I31" s="75"/>
    </row>
    <row r="32" spans="1:9">
      <c r="A32" s="78" t="s">
        <v>39</v>
      </c>
      <c r="B32" s="79">
        <f>SUBTOTAL(109,tbConsultants[Year 1
1st Half])</f>
        <v>0</v>
      </c>
      <c r="C32" s="79">
        <f>SUBTOTAL(109,tbConsultants[Year 1
2nd Half])</f>
        <v>0</v>
      </c>
      <c r="D32" s="79">
        <f>SUBTOTAL(109,tbConsultants[Year 2])</f>
        <v>0</v>
      </c>
      <c r="E32" s="79">
        <f>SUBTOTAL(109,tbConsultants[Year 3])</f>
        <v>0</v>
      </c>
      <c r="F32" s="79">
        <f>SUBTOTAL(109,tbConsultants[Year 4])</f>
        <v>0</v>
      </c>
      <c r="G32" s="79">
        <f>SUBTOTAL(109,tbConsultants[Year 5])</f>
        <v>0</v>
      </c>
      <c r="H32" s="82">
        <f>SUM(tbConsultants[[#Totals],[Year 1
1st Half]:[Year 5]])</f>
        <v>0</v>
      </c>
      <c r="I32" s="78"/>
    </row>
    <row r="34" spans="1:9">
      <c r="A34" s="104" t="s">
        <v>40</v>
      </c>
    </row>
    <row r="36" spans="1:9">
      <c r="I36" s="2"/>
    </row>
  </sheetData>
  <sheetProtection sheet="1" formatCells="0" formatColumns="0" insertRows="0"/>
  <protectedRanges>
    <protectedRange sqref="A5:G31" name="Range1_1"/>
  </protectedRanges>
  <dataConsolidate/>
  <mergeCells count="3">
    <mergeCell ref="A1:I1"/>
    <mergeCell ref="A2:H3"/>
    <mergeCell ref="I2:I3"/>
  </mergeCells>
  <conditionalFormatting sqref="A1:I2 A3:H3 A4:I34">
    <cfRule type="expression" dxfId="138" priority="1">
      <formula>AND(CELL("protect",A1),Check_Locked)</formula>
    </cfRule>
  </conditionalFormatting>
  <printOptions horizontalCentered="1"/>
  <pageMargins left="0.3" right="0.3" top="0.3" bottom="0.3" header="0.3" footer="0.3"/>
  <pageSetup paperSize="5" scale="94"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Evaluation">
    <tabColor theme="6" tint="0.39997558519241921"/>
    <pageSetUpPr fitToPage="1"/>
  </sheetPr>
  <dimension ref="A1:I22"/>
  <sheetViews>
    <sheetView showGridLines="0" zoomScaleNormal="100" workbookViewId="0">
      <selection activeCell="A2" sqref="A2:I2"/>
    </sheetView>
  </sheetViews>
  <sheetFormatPr defaultColWidth="9.28515625" defaultRowHeight="15"/>
  <cols>
    <col min="1" max="1" width="33.7109375" customWidth="1"/>
    <col min="2" max="7" width="11.7109375" customWidth="1"/>
    <col min="8" max="8" width="14.7109375" customWidth="1"/>
    <col min="9" max="9" width="60.7109375" customWidth="1"/>
  </cols>
  <sheetData>
    <row r="1" spans="1:9" ht="15.75" thickBot="1">
      <c r="A1" s="224" t="s">
        <v>41</v>
      </c>
      <c r="B1" s="225"/>
      <c r="C1" s="225"/>
      <c r="D1" s="225"/>
      <c r="E1" s="225"/>
      <c r="F1" s="225"/>
      <c r="G1" s="225"/>
      <c r="H1" s="225"/>
      <c r="I1" s="226"/>
    </row>
    <row r="2" spans="1:9" ht="56.45" customHeight="1">
      <c r="A2" s="237" t="s">
        <v>42</v>
      </c>
      <c r="B2" s="232"/>
      <c r="C2" s="232"/>
      <c r="D2" s="232"/>
      <c r="E2" s="232"/>
      <c r="F2" s="232"/>
      <c r="G2" s="232"/>
      <c r="H2" s="232"/>
      <c r="I2" s="238"/>
    </row>
    <row r="3" spans="1:9" ht="23.25" thickBot="1">
      <c r="A3" s="12" t="s">
        <v>33</v>
      </c>
      <c r="B3" s="13" t="s">
        <v>7</v>
      </c>
      <c r="C3" s="13" t="s">
        <v>8</v>
      </c>
      <c r="D3" s="13" t="s">
        <v>9</v>
      </c>
      <c r="E3" s="13" t="s">
        <v>10</v>
      </c>
      <c r="F3" s="13" t="s">
        <v>11</v>
      </c>
      <c r="G3" s="103" t="s">
        <v>12</v>
      </c>
      <c r="H3" s="13" t="s">
        <v>13</v>
      </c>
      <c r="I3" s="13" t="s">
        <v>34</v>
      </c>
    </row>
    <row r="4" spans="1:9">
      <c r="A4" s="75" t="s">
        <v>35</v>
      </c>
      <c r="B4" s="80" t="s">
        <v>35</v>
      </c>
      <c r="C4" s="80" t="s">
        <v>35</v>
      </c>
      <c r="D4" s="80" t="s">
        <v>35</v>
      </c>
      <c r="E4" s="80" t="s">
        <v>35</v>
      </c>
      <c r="F4" s="80" t="s">
        <v>35</v>
      </c>
      <c r="G4" s="80" t="s">
        <v>35</v>
      </c>
      <c r="H4" s="81">
        <f>SUM(Evaluation!$B4:$G4)</f>
        <v>0</v>
      </c>
      <c r="I4" s="75"/>
    </row>
    <row r="5" spans="1:9">
      <c r="A5" s="75" t="s">
        <v>35</v>
      </c>
      <c r="B5" s="80" t="s">
        <v>35</v>
      </c>
      <c r="C5" s="80" t="s">
        <v>35</v>
      </c>
      <c r="D5" s="80" t="s">
        <v>35</v>
      </c>
      <c r="E5" s="80" t="s">
        <v>35</v>
      </c>
      <c r="F5" s="80" t="s">
        <v>35</v>
      </c>
      <c r="G5" s="80" t="s">
        <v>35</v>
      </c>
      <c r="H5" s="81">
        <f>SUM(Evaluation!$B5:$G5)</f>
        <v>0</v>
      </c>
      <c r="I5" s="75"/>
    </row>
    <row r="6" spans="1:9">
      <c r="A6" s="75" t="s">
        <v>35</v>
      </c>
      <c r="B6" s="80" t="s">
        <v>35</v>
      </c>
      <c r="C6" s="80" t="s">
        <v>35</v>
      </c>
      <c r="D6" s="80" t="s">
        <v>35</v>
      </c>
      <c r="E6" s="80" t="s">
        <v>35</v>
      </c>
      <c r="F6" s="80" t="s">
        <v>35</v>
      </c>
      <c r="G6" s="80" t="s">
        <v>35</v>
      </c>
      <c r="H6" s="81">
        <f>SUM(Evaluation!$B6:$G6)</f>
        <v>0</v>
      </c>
      <c r="I6" s="75"/>
    </row>
    <row r="7" spans="1:9" ht="15.75" customHeight="1">
      <c r="A7" s="75" t="s">
        <v>35</v>
      </c>
      <c r="B7" s="80" t="s">
        <v>35</v>
      </c>
      <c r="C7" s="80" t="s">
        <v>35</v>
      </c>
      <c r="D7" s="80" t="s">
        <v>35</v>
      </c>
      <c r="E7" s="80" t="s">
        <v>35</v>
      </c>
      <c r="F7" s="80" t="s">
        <v>35</v>
      </c>
      <c r="G7" s="80" t="s">
        <v>35</v>
      </c>
      <c r="H7" s="81">
        <f>SUM(Evaluation!$B7:$G7)</f>
        <v>0</v>
      </c>
      <c r="I7" s="75"/>
    </row>
    <row r="8" spans="1:9">
      <c r="A8" s="75" t="s">
        <v>35</v>
      </c>
      <c r="B8" s="80" t="s">
        <v>35</v>
      </c>
      <c r="C8" s="80" t="s">
        <v>35</v>
      </c>
      <c r="D8" s="80" t="s">
        <v>35</v>
      </c>
      <c r="E8" s="80" t="s">
        <v>35</v>
      </c>
      <c r="F8" s="80" t="s">
        <v>35</v>
      </c>
      <c r="G8" s="80" t="s">
        <v>35</v>
      </c>
      <c r="H8" s="81">
        <f>SUM(Evaluation!$B8:$G8)</f>
        <v>0</v>
      </c>
      <c r="I8" s="75"/>
    </row>
    <row r="9" spans="1:9">
      <c r="A9" s="75" t="s">
        <v>35</v>
      </c>
      <c r="B9" s="80" t="s">
        <v>35</v>
      </c>
      <c r="C9" s="80" t="s">
        <v>35</v>
      </c>
      <c r="D9" s="80" t="s">
        <v>35</v>
      </c>
      <c r="E9" s="80" t="s">
        <v>35</v>
      </c>
      <c r="F9" s="80" t="s">
        <v>35</v>
      </c>
      <c r="G9" s="80" t="s">
        <v>35</v>
      </c>
      <c r="H9" s="81">
        <f>SUM(Evaluation!$B9:$G9)</f>
        <v>0</v>
      </c>
      <c r="I9" s="75"/>
    </row>
    <row r="10" spans="1:9">
      <c r="A10" s="75" t="s">
        <v>35</v>
      </c>
      <c r="B10" s="80" t="s">
        <v>35</v>
      </c>
      <c r="C10" s="80" t="s">
        <v>35</v>
      </c>
      <c r="D10" s="80" t="s">
        <v>35</v>
      </c>
      <c r="E10" s="80" t="s">
        <v>35</v>
      </c>
      <c r="F10" s="80" t="s">
        <v>35</v>
      </c>
      <c r="G10" s="80" t="s">
        <v>35</v>
      </c>
      <c r="H10" s="81">
        <f>SUM(Evaluation!$B10:$G10)</f>
        <v>0</v>
      </c>
      <c r="I10" s="75"/>
    </row>
    <row r="11" spans="1:9">
      <c r="A11" s="75" t="s">
        <v>35</v>
      </c>
      <c r="B11" s="80" t="s">
        <v>35</v>
      </c>
      <c r="C11" s="80" t="s">
        <v>35</v>
      </c>
      <c r="D11" s="80" t="s">
        <v>35</v>
      </c>
      <c r="E11" s="80" t="s">
        <v>35</v>
      </c>
      <c r="F11" s="80" t="s">
        <v>35</v>
      </c>
      <c r="G11" s="80" t="s">
        <v>35</v>
      </c>
      <c r="H11" s="81">
        <f>SUM(Evaluation!$B11:$G11)</f>
        <v>0</v>
      </c>
      <c r="I11" s="75"/>
    </row>
    <row r="12" spans="1:9">
      <c r="A12" s="75" t="s">
        <v>35</v>
      </c>
      <c r="B12" s="80" t="s">
        <v>35</v>
      </c>
      <c r="C12" s="80" t="s">
        <v>35</v>
      </c>
      <c r="D12" s="80" t="s">
        <v>35</v>
      </c>
      <c r="E12" s="80" t="s">
        <v>35</v>
      </c>
      <c r="F12" s="80" t="s">
        <v>35</v>
      </c>
      <c r="G12" s="80" t="s">
        <v>35</v>
      </c>
      <c r="H12" s="81">
        <f>SUM(Evaluation!$B12:$G12)</f>
        <v>0</v>
      </c>
      <c r="I12" s="75"/>
    </row>
    <row r="13" spans="1:9">
      <c r="A13" s="75" t="s">
        <v>35</v>
      </c>
      <c r="B13" s="80" t="s">
        <v>35</v>
      </c>
      <c r="C13" s="80" t="s">
        <v>35</v>
      </c>
      <c r="D13" s="80" t="s">
        <v>35</v>
      </c>
      <c r="E13" s="80" t="s">
        <v>35</v>
      </c>
      <c r="F13" s="80" t="s">
        <v>35</v>
      </c>
      <c r="G13" s="80" t="s">
        <v>35</v>
      </c>
      <c r="H13" s="81">
        <f>SUM(Evaluation!$B13:$G13)</f>
        <v>0</v>
      </c>
      <c r="I13" s="75"/>
    </row>
    <row r="14" spans="1:9">
      <c r="A14" s="75" t="s">
        <v>35</v>
      </c>
      <c r="B14" s="80" t="s">
        <v>35</v>
      </c>
      <c r="C14" s="80" t="s">
        <v>35</v>
      </c>
      <c r="D14" s="80" t="s">
        <v>35</v>
      </c>
      <c r="E14" s="80" t="s">
        <v>35</v>
      </c>
      <c r="F14" s="80" t="s">
        <v>35</v>
      </c>
      <c r="G14" s="80" t="s">
        <v>35</v>
      </c>
      <c r="H14" s="81">
        <f>SUM(Evaluation!$B14:$G14)</f>
        <v>0</v>
      </c>
      <c r="I14" s="75"/>
    </row>
    <row r="15" spans="1:9">
      <c r="A15" s="75" t="s">
        <v>35</v>
      </c>
      <c r="B15" s="80" t="s">
        <v>35</v>
      </c>
      <c r="C15" s="80" t="s">
        <v>35</v>
      </c>
      <c r="D15" s="80" t="s">
        <v>35</v>
      </c>
      <c r="E15" s="80" t="s">
        <v>35</v>
      </c>
      <c r="F15" s="80" t="s">
        <v>35</v>
      </c>
      <c r="G15" s="80" t="s">
        <v>35</v>
      </c>
      <c r="H15" s="81">
        <f>SUM(Evaluation!$B15:$G15)</f>
        <v>0</v>
      </c>
      <c r="I15" s="75"/>
    </row>
    <row r="16" spans="1:9">
      <c r="A16" s="75" t="s">
        <v>35</v>
      </c>
      <c r="B16" s="80" t="s">
        <v>35</v>
      </c>
      <c r="C16" s="80" t="s">
        <v>35</v>
      </c>
      <c r="D16" s="80" t="s">
        <v>35</v>
      </c>
      <c r="E16" s="80" t="s">
        <v>35</v>
      </c>
      <c r="F16" s="80" t="s">
        <v>35</v>
      </c>
      <c r="G16" s="80" t="s">
        <v>35</v>
      </c>
      <c r="H16" s="81">
        <f>SUM(Evaluation!$B16:$G16)</f>
        <v>0</v>
      </c>
      <c r="I16" s="75"/>
    </row>
    <row r="17" spans="1:9">
      <c r="A17" s="75" t="s">
        <v>35</v>
      </c>
      <c r="B17" s="80" t="s">
        <v>35</v>
      </c>
      <c r="C17" s="80" t="s">
        <v>35</v>
      </c>
      <c r="D17" s="80" t="s">
        <v>35</v>
      </c>
      <c r="E17" s="80" t="s">
        <v>35</v>
      </c>
      <c r="F17" s="80" t="s">
        <v>35</v>
      </c>
      <c r="G17" s="80" t="s">
        <v>35</v>
      </c>
      <c r="H17" s="81">
        <f>SUM(Evaluation!$B17:$G17)</f>
        <v>0</v>
      </c>
      <c r="I17" s="75"/>
    </row>
    <row r="18" spans="1:9">
      <c r="A18" s="75"/>
      <c r="B18" s="80"/>
      <c r="C18" s="80"/>
      <c r="D18" s="80"/>
      <c r="E18" s="80"/>
      <c r="F18" s="80"/>
      <c r="G18" s="80"/>
      <c r="H18" s="81">
        <f>SUM(Evaluation!$B18:$G18)</f>
        <v>0</v>
      </c>
      <c r="I18" s="75"/>
    </row>
    <row r="19" spans="1:9">
      <c r="A19" s="75"/>
      <c r="B19" s="80"/>
      <c r="C19" s="80"/>
      <c r="D19" s="80"/>
      <c r="E19" s="80"/>
      <c r="F19" s="80"/>
      <c r="G19" s="80"/>
      <c r="H19" s="81">
        <f>SUM(Evaluation!$B19:$G19)</f>
        <v>0</v>
      </c>
      <c r="I19" s="75"/>
    </row>
    <row r="20" spans="1:9">
      <c r="A20" s="75"/>
      <c r="B20" s="80"/>
      <c r="C20" s="80"/>
      <c r="D20" s="80"/>
      <c r="E20" s="80"/>
      <c r="F20" s="80"/>
      <c r="G20" s="80"/>
      <c r="H20" s="81">
        <f>SUM(Evaluation!$B20:$G20)</f>
        <v>0</v>
      </c>
      <c r="I20" s="75"/>
    </row>
    <row r="21" spans="1:9">
      <c r="A21" s="75" t="s">
        <v>35</v>
      </c>
      <c r="B21" s="80" t="s">
        <v>35</v>
      </c>
      <c r="C21" s="80" t="s">
        <v>35</v>
      </c>
      <c r="D21" s="80" t="s">
        <v>35</v>
      </c>
      <c r="E21" s="80" t="s">
        <v>35</v>
      </c>
      <c r="F21" s="80" t="s">
        <v>35</v>
      </c>
      <c r="G21" s="80" t="s">
        <v>35</v>
      </c>
      <c r="H21" s="81">
        <f>SUM(Evaluation!$B21:$G21)</f>
        <v>0</v>
      </c>
      <c r="I21" s="75"/>
    </row>
    <row r="22" spans="1:9">
      <c r="A22" s="78" t="s">
        <v>43</v>
      </c>
      <c r="B22" s="79">
        <f>SUBTOTAL(109,tbEvaluation[Year 1
1st Half])</f>
        <v>0</v>
      </c>
      <c r="C22" s="79">
        <f>SUBTOTAL(109,tbEvaluation[Year 1
2nd Half])</f>
        <v>0</v>
      </c>
      <c r="D22" s="79">
        <f>SUBTOTAL(109,tbEvaluation[Year 2])</f>
        <v>0</v>
      </c>
      <c r="E22" s="79">
        <f>SUBTOTAL(109,tbEvaluation[Year 3])</f>
        <v>0</v>
      </c>
      <c r="F22" s="79">
        <f>SUBTOTAL(109,tbEvaluation[Year 4])</f>
        <v>0</v>
      </c>
      <c r="G22" s="79">
        <f>SUBTOTAL(109,tbEvaluation[Year 5])</f>
        <v>0</v>
      </c>
      <c r="H22" s="82">
        <f>SUM(tbEvaluation[[#Totals],[Year 1
1st Half]:[Year 5]])</f>
        <v>0</v>
      </c>
      <c r="I22" s="78"/>
    </row>
  </sheetData>
  <sheetProtection sheet="1" formatCells="0" formatColumns="0" insertRows="0"/>
  <mergeCells count="2">
    <mergeCell ref="A1:I1"/>
    <mergeCell ref="A2:I2"/>
  </mergeCells>
  <conditionalFormatting sqref="A1:I22">
    <cfRule type="expression" dxfId="114" priority="1">
      <formula>AND(CELL("protect",A1),Check_Locked)</formula>
    </cfRule>
  </conditionalFormatting>
  <printOptions horizontalCentered="1"/>
  <pageMargins left="0.3" right="0.3" top="0.3" bottom="0.3" header="0.3" footer="0.3"/>
  <pageSetup paperSize="5" scale="94"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Equipment">
    <tabColor theme="6" tint="0.39997558519241921"/>
    <pageSetUpPr fitToPage="1"/>
  </sheetPr>
  <dimension ref="A1:I22"/>
  <sheetViews>
    <sheetView showGridLines="0" zoomScaleNormal="100" workbookViewId="0">
      <selection activeCell="C6" sqref="C6"/>
    </sheetView>
  </sheetViews>
  <sheetFormatPr defaultColWidth="8.7109375" defaultRowHeight="15"/>
  <cols>
    <col min="1" max="1" width="33.7109375" style="1" customWidth="1"/>
    <col min="2" max="7" width="11.7109375" style="1" customWidth="1"/>
    <col min="8" max="8" width="14.7109375" style="1" customWidth="1"/>
    <col min="9" max="9" width="60.7109375" style="1" customWidth="1"/>
    <col min="10" max="16384" width="8.7109375" style="1"/>
  </cols>
  <sheetData>
    <row r="1" spans="1:9" ht="15" customHeight="1" thickBot="1">
      <c r="A1" s="224" t="s">
        <v>44</v>
      </c>
      <c r="B1" s="225"/>
      <c r="C1" s="225"/>
      <c r="D1" s="225"/>
      <c r="E1" s="225"/>
      <c r="F1" s="225"/>
      <c r="G1" s="225"/>
      <c r="H1" s="225"/>
      <c r="I1" s="226"/>
    </row>
    <row r="2" spans="1:9" ht="74.25" customHeight="1" thickBot="1">
      <c r="A2" s="239" t="s">
        <v>45</v>
      </c>
      <c r="B2" s="232"/>
      <c r="C2" s="232"/>
      <c r="D2" s="232"/>
      <c r="E2" s="232"/>
      <c r="F2" s="232"/>
      <c r="G2" s="232"/>
      <c r="H2" s="232"/>
      <c r="I2" s="240"/>
    </row>
    <row r="3" spans="1:9" ht="23.25" thickBot="1">
      <c r="A3" s="15" t="s">
        <v>33</v>
      </c>
      <c r="B3" s="13" t="s">
        <v>7</v>
      </c>
      <c r="C3" s="13" t="s">
        <v>8</v>
      </c>
      <c r="D3" s="13" t="s">
        <v>9</v>
      </c>
      <c r="E3" s="98" t="s">
        <v>10</v>
      </c>
      <c r="F3" s="99" t="s">
        <v>11</v>
      </c>
      <c r="G3" s="17" t="s">
        <v>12</v>
      </c>
      <c r="H3" s="16" t="s">
        <v>13</v>
      </c>
      <c r="I3" s="135" t="s">
        <v>34</v>
      </c>
    </row>
    <row r="4" spans="1:9">
      <c r="A4" s="75" t="s">
        <v>35</v>
      </c>
      <c r="B4" s="80" t="s">
        <v>35</v>
      </c>
      <c r="C4" s="80" t="s">
        <v>35</v>
      </c>
      <c r="D4" s="80" t="s">
        <v>35</v>
      </c>
      <c r="E4" s="80" t="s">
        <v>35</v>
      </c>
      <c r="F4" s="80" t="s">
        <v>35</v>
      </c>
      <c r="G4" s="80" t="s">
        <v>35</v>
      </c>
      <c r="H4" s="81">
        <f>SUM(Equipment!$B4:$G4)</f>
        <v>0</v>
      </c>
      <c r="I4" s="75"/>
    </row>
    <row r="5" spans="1:9">
      <c r="A5" s="75" t="s">
        <v>35</v>
      </c>
      <c r="B5" s="80" t="s">
        <v>35</v>
      </c>
      <c r="C5" s="80" t="s">
        <v>35</v>
      </c>
      <c r="D5" s="80" t="s">
        <v>35</v>
      </c>
      <c r="E5" s="80" t="s">
        <v>35</v>
      </c>
      <c r="F5" s="80" t="s">
        <v>35</v>
      </c>
      <c r="G5" s="80" t="s">
        <v>35</v>
      </c>
      <c r="H5" s="81">
        <f>SUM(Equipment!$B5:$G5)</f>
        <v>0</v>
      </c>
      <c r="I5" s="75"/>
    </row>
    <row r="6" spans="1:9">
      <c r="A6" s="75" t="s">
        <v>35</v>
      </c>
      <c r="B6" s="80" t="s">
        <v>35</v>
      </c>
      <c r="C6" s="80" t="s">
        <v>35</v>
      </c>
      <c r="D6" s="80" t="s">
        <v>35</v>
      </c>
      <c r="E6" s="80" t="s">
        <v>35</v>
      </c>
      <c r="F6" s="80" t="s">
        <v>35</v>
      </c>
      <c r="G6" s="80" t="s">
        <v>35</v>
      </c>
      <c r="H6" s="81">
        <f>SUM(Equipment!$B6:$G6)</f>
        <v>0</v>
      </c>
      <c r="I6" s="75"/>
    </row>
    <row r="7" spans="1:9">
      <c r="A7" s="75" t="s">
        <v>35</v>
      </c>
      <c r="B7" s="80" t="s">
        <v>35</v>
      </c>
      <c r="C7" s="80" t="s">
        <v>35</v>
      </c>
      <c r="D7" s="80" t="s">
        <v>35</v>
      </c>
      <c r="E7" s="80" t="s">
        <v>35</v>
      </c>
      <c r="F7" s="80" t="s">
        <v>35</v>
      </c>
      <c r="G7" s="80" t="s">
        <v>35</v>
      </c>
      <c r="H7" s="81">
        <f>SUM(Equipment!$B7:$G7)</f>
        <v>0</v>
      </c>
      <c r="I7" s="75"/>
    </row>
    <row r="8" spans="1:9">
      <c r="A8" s="75" t="s">
        <v>35</v>
      </c>
      <c r="B8" s="80" t="s">
        <v>35</v>
      </c>
      <c r="C8" s="80" t="s">
        <v>35</v>
      </c>
      <c r="D8" s="80" t="s">
        <v>35</v>
      </c>
      <c r="E8" s="80" t="s">
        <v>35</v>
      </c>
      <c r="F8" s="80" t="s">
        <v>35</v>
      </c>
      <c r="G8" s="80" t="s">
        <v>35</v>
      </c>
      <c r="H8" s="81">
        <f>SUM(Equipment!$B8:$G8)</f>
        <v>0</v>
      </c>
      <c r="I8" s="75"/>
    </row>
    <row r="9" spans="1:9">
      <c r="A9" s="75" t="s">
        <v>35</v>
      </c>
      <c r="B9" s="80" t="s">
        <v>35</v>
      </c>
      <c r="C9" s="80" t="s">
        <v>35</v>
      </c>
      <c r="D9" s="80" t="s">
        <v>35</v>
      </c>
      <c r="E9" s="80" t="s">
        <v>35</v>
      </c>
      <c r="F9" s="80" t="s">
        <v>35</v>
      </c>
      <c r="G9" s="80" t="s">
        <v>35</v>
      </c>
      <c r="H9" s="81">
        <f>SUM(Equipment!$B9:$G9)</f>
        <v>0</v>
      </c>
      <c r="I9" s="75"/>
    </row>
    <row r="10" spans="1:9">
      <c r="A10" s="75" t="s">
        <v>35</v>
      </c>
      <c r="B10" s="80" t="s">
        <v>35</v>
      </c>
      <c r="C10" s="80" t="s">
        <v>35</v>
      </c>
      <c r="D10" s="80" t="s">
        <v>35</v>
      </c>
      <c r="E10" s="80" t="s">
        <v>35</v>
      </c>
      <c r="F10" s="80" t="s">
        <v>35</v>
      </c>
      <c r="G10" s="80" t="s">
        <v>35</v>
      </c>
      <c r="H10" s="81">
        <f>SUM(Equipment!$B10:$G10)</f>
        <v>0</v>
      </c>
      <c r="I10" s="75"/>
    </row>
    <row r="11" spans="1:9">
      <c r="A11" s="75" t="s">
        <v>35</v>
      </c>
      <c r="B11" s="80" t="s">
        <v>35</v>
      </c>
      <c r="C11" s="80" t="s">
        <v>35</v>
      </c>
      <c r="D11" s="80" t="s">
        <v>35</v>
      </c>
      <c r="E11" s="80" t="s">
        <v>35</v>
      </c>
      <c r="F11" s="80" t="s">
        <v>35</v>
      </c>
      <c r="G11" s="80" t="s">
        <v>35</v>
      </c>
      <c r="H11" s="81">
        <f>SUM(Equipment!$B11:$G11)</f>
        <v>0</v>
      </c>
      <c r="I11" s="75"/>
    </row>
    <row r="12" spans="1:9">
      <c r="A12" s="75" t="s">
        <v>35</v>
      </c>
      <c r="B12" s="80" t="s">
        <v>35</v>
      </c>
      <c r="C12" s="80" t="s">
        <v>35</v>
      </c>
      <c r="D12" s="80" t="s">
        <v>35</v>
      </c>
      <c r="E12" s="80" t="s">
        <v>35</v>
      </c>
      <c r="F12" s="80" t="s">
        <v>35</v>
      </c>
      <c r="G12" s="80" t="s">
        <v>35</v>
      </c>
      <c r="H12" s="81">
        <f>SUM(Equipment!$B12:$G12)</f>
        <v>0</v>
      </c>
      <c r="I12" s="75"/>
    </row>
    <row r="13" spans="1:9">
      <c r="A13" s="75" t="s">
        <v>35</v>
      </c>
      <c r="B13" s="80" t="s">
        <v>35</v>
      </c>
      <c r="C13" s="80" t="s">
        <v>35</v>
      </c>
      <c r="D13" s="80" t="s">
        <v>35</v>
      </c>
      <c r="E13" s="80" t="s">
        <v>35</v>
      </c>
      <c r="F13" s="80" t="s">
        <v>35</v>
      </c>
      <c r="G13" s="80" t="s">
        <v>35</v>
      </c>
      <c r="H13" s="81">
        <f>SUM(Equipment!$B13:$G13)</f>
        <v>0</v>
      </c>
      <c r="I13" s="75"/>
    </row>
    <row r="14" spans="1:9">
      <c r="A14" s="75" t="s">
        <v>35</v>
      </c>
      <c r="B14" s="80" t="s">
        <v>35</v>
      </c>
      <c r="C14" s="80" t="s">
        <v>35</v>
      </c>
      <c r="D14" s="80" t="s">
        <v>35</v>
      </c>
      <c r="E14" s="80" t="s">
        <v>35</v>
      </c>
      <c r="F14" s="80" t="s">
        <v>35</v>
      </c>
      <c r="G14" s="80" t="s">
        <v>35</v>
      </c>
      <c r="H14" s="81">
        <f>SUM(Equipment!$B14:$G14)</f>
        <v>0</v>
      </c>
      <c r="I14" s="75"/>
    </row>
    <row r="15" spans="1:9">
      <c r="A15" s="75" t="s">
        <v>35</v>
      </c>
      <c r="B15" s="80" t="s">
        <v>35</v>
      </c>
      <c r="C15" s="80" t="s">
        <v>35</v>
      </c>
      <c r="D15" s="80" t="s">
        <v>35</v>
      </c>
      <c r="E15" s="80" t="s">
        <v>35</v>
      </c>
      <c r="F15" s="80" t="s">
        <v>35</v>
      </c>
      <c r="G15" s="80" t="s">
        <v>35</v>
      </c>
      <c r="H15" s="81">
        <f>SUM(Equipment!$B15:$G15)</f>
        <v>0</v>
      </c>
      <c r="I15" s="75"/>
    </row>
    <row r="16" spans="1:9">
      <c r="A16" s="75" t="s">
        <v>35</v>
      </c>
      <c r="B16" s="80" t="s">
        <v>35</v>
      </c>
      <c r="C16" s="80" t="s">
        <v>35</v>
      </c>
      <c r="D16" s="80" t="s">
        <v>35</v>
      </c>
      <c r="E16" s="80" t="s">
        <v>35</v>
      </c>
      <c r="F16" s="80" t="s">
        <v>35</v>
      </c>
      <c r="G16" s="80" t="s">
        <v>35</v>
      </c>
      <c r="H16" s="81">
        <f>SUM(Equipment!$B16:$G16)</f>
        <v>0</v>
      </c>
      <c r="I16" s="75"/>
    </row>
    <row r="17" spans="1:9">
      <c r="A17" s="75"/>
      <c r="B17" s="80"/>
      <c r="C17" s="80"/>
      <c r="D17" s="80"/>
      <c r="E17" s="80"/>
      <c r="F17" s="80"/>
      <c r="G17" s="80"/>
      <c r="H17" s="81">
        <f>SUM(Equipment!$B17:$G17)</f>
        <v>0</v>
      </c>
      <c r="I17" s="75"/>
    </row>
    <row r="18" spans="1:9">
      <c r="A18" s="75"/>
      <c r="B18" s="80"/>
      <c r="C18" s="80"/>
      <c r="D18" s="80"/>
      <c r="E18" s="80"/>
      <c r="F18" s="80"/>
      <c r="G18" s="80"/>
      <c r="H18" s="81">
        <f>SUM(Equipment!$B18:$G18)</f>
        <v>0</v>
      </c>
      <c r="I18" s="75"/>
    </row>
    <row r="19" spans="1:9">
      <c r="A19" s="75"/>
      <c r="B19" s="80"/>
      <c r="C19" s="80"/>
      <c r="D19" s="80"/>
      <c r="E19" s="80"/>
      <c r="F19" s="80"/>
      <c r="G19" s="80"/>
      <c r="H19" s="81">
        <f>SUM(Equipment!$B19:$G19)</f>
        <v>0</v>
      </c>
      <c r="I19" s="75"/>
    </row>
    <row r="20" spans="1:9">
      <c r="A20" s="75" t="s">
        <v>35</v>
      </c>
      <c r="B20" s="80" t="s">
        <v>35</v>
      </c>
      <c r="C20" s="80" t="s">
        <v>35</v>
      </c>
      <c r="D20" s="80" t="s">
        <v>35</v>
      </c>
      <c r="E20" s="80" t="s">
        <v>35</v>
      </c>
      <c r="F20" s="80" t="s">
        <v>35</v>
      </c>
      <c r="G20" s="80" t="s">
        <v>35</v>
      </c>
      <c r="H20" s="81">
        <f>SUM(Equipment!$B20:$G20)</f>
        <v>0</v>
      </c>
      <c r="I20" s="75"/>
    </row>
    <row r="21" spans="1:9">
      <c r="A21" s="75" t="s">
        <v>35</v>
      </c>
      <c r="B21" s="80" t="s">
        <v>35</v>
      </c>
      <c r="C21" s="80" t="s">
        <v>35</v>
      </c>
      <c r="D21" s="80" t="s">
        <v>35</v>
      </c>
      <c r="E21" s="80" t="s">
        <v>35</v>
      </c>
      <c r="F21" s="80" t="s">
        <v>35</v>
      </c>
      <c r="G21" s="80" t="s">
        <v>35</v>
      </c>
      <c r="H21" s="81">
        <f>SUM(Equipment!$B21:$G21)</f>
        <v>0</v>
      </c>
      <c r="I21" s="75"/>
    </row>
    <row r="22" spans="1:9">
      <c r="A22" s="78" t="s">
        <v>46</v>
      </c>
      <c r="B22" s="79">
        <f>SUBTOTAL(109,tbEquipment[Year 1
1st Half])</f>
        <v>0</v>
      </c>
      <c r="C22" s="79">
        <f>SUBTOTAL(109,tbEquipment[Year 1
2nd Half])</f>
        <v>0</v>
      </c>
      <c r="D22" s="79">
        <f>SUBTOTAL(109,tbEquipment[Year 2])</f>
        <v>0</v>
      </c>
      <c r="E22" s="79">
        <f>SUBTOTAL(109,tbEquipment[Year 3])</f>
        <v>0</v>
      </c>
      <c r="F22" s="79">
        <f>SUBTOTAL(109,tbEquipment[Year 4])</f>
        <v>0</v>
      </c>
      <c r="G22" s="79">
        <f>SUBTOTAL(109,tbEquipment[Year 5])</f>
        <v>0</v>
      </c>
      <c r="H22" s="82">
        <f>SUM(tbEquipment[[#Totals],[Year 1
1st Half]:[Year 5]])</f>
        <v>0</v>
      </c>
      <c r="I22" s="78"/>
    </row>
  </sheetData>
  <sheetProtection sheet="1" formatCells="0" formatColumns="0" insertRows="0"/>
  <dataConsolidate/>
  <mergeCells count="2">
    <mergeCell ref="A1:I1"/>
    <mergeCell ref="A2:I2"/>
  </mergeCells>
  <conditionalFormatting sqref="A1:I22">
    <cfRule type="expression" dxfId="92" priority="1">
      <formula>AND(CELL("protect",A1),Check_Locked)</formula>
    </cfRule>
  </conditionalFormatting>
  <printOptions horizontalCentered="1"/>
  <pageMargins left="0.3" right="0.3" top="0.3" bottom="0.3" header="0.3" footer="0.3"/>
  <pageSetup paperSize="5" scale="94"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InternationalTravel">
    <tabColor theme="6" tint="0.39997558519241921"/>
    <pageSetUpPr fitToPage="1"/>
  </sheetPr>
  <dimension ref="A1:I23"/>
  <sheetViews>
    <sheetView showGridLines="0" zoomScaleNormal="100" workbookViewId="0">
      <selection activeCell="N13" sqref="N13"/>
    </sheetView>
  </sheetViews>
  <sheetFormatPr defaultColWidth="8.7109375" defaultRowHeight="15"/>
  <cols>
    <col min="1" max="1" width="33.7109375" style="1" customWidth="1"/>
    <col min="2" max="7" width="11.7109375" style="1" customWidth="1"/>
    <col min="8" max="8" width="14.7109375" style="1" customWidth="1"/>
    <col min="9" max="9" width="60.7109375" style="1" customWidth="1"/>
    <col min="10" max="16384" width="8.7109375" style="1"/>
  </cols>
  <sheetData>
    <row r="1" spans="1:9" ht="15" customHeight="1" thickBot="1">
      <c r="A1" s="224" t="s">
        <v>47</v>
      </c>
      <c r="B1" s="225"/>
      <c r="C1" s="225"/>
      <c r="D1" s="225"/>
      <c r="E1" s="225"/>
      <c r="F1" s="225"/>
      <c r="G1" s="225"/>
      <c r="H1" s="225"/>
      <c r="I1" s="226"/>
    </row>
    <row r="2" spans="1:9" ht="30.6" customHeight="1">
      <c r="A2" s="241" t="s">
        <v>48</v>
      </c>
      <c r="B2" s="242"/>
      <c r="C2" s="242"/>
      <c r="D2" s="242"/>
      <c r="E2" s="242"/>
      <c r="F2" s="242"/>
      <c r="G2" s="242"/>
      <c r="H2" s="242"/>
      <c r="I2" s="244" t="str">
        <f>HYPERLINK("https://www.idrc.ca/en/diems","For more information on IDRC Per Diem Rates click here")</f>
        <v>For more information on IDRC Per Diem Rates click here</v>
      </c>
    </row>
    <row r="3" spans="1:9" ht="30.6" customHeight="1" thickBot="1">
      <c r="A3" s="243"/>
      <c r="B3" s="234"/>
      <c r="C3" s="234"/>
      <c r="D3" s="234"/>
      <c r="E3" s="234"/>
      <c r="F3" s="234"/>
      <c r="G3" s="234"/>
      <c r="H3" s="234"/>
      <c r="I3" s="245"/>
    </row>
    <row r="4" spans="1:9" ht="23.25" thickBot="1">
      <c r="A4" s="27" t="s">
        <v>33</v>
      </c>
      <c r="B4" s="28" t="s">
        <v>7</v>
      </c>
      <c r="C4" s="28" t="s">
        <v>8</v>
      </c>
      <c r="D4" s="28" t="s">
        <v>9</v>
      </c>
      <c r="E4" s="100" t="s">
        <v>10</v>
      </c>
      <c r="F4" s="99" t="s">
        <v>11</v>
      </c>
      <c r="G4" s="102" t="s">
        <v>12</v>
      </c>
      <c r="H4" s="133" t="s">
        <v>13</v>
      </c>
      <c r="I4" s="136" t="s">
        <v>34</v>
      </c>
    </row>
    <row r="5" spans="1:9" customFormat="1">
      <c r="A5" s="75" t="s">
        <v>35</v>
      </c>
      <c r="B5" s="80" t="s">
        <v>35</v>
      </c>
      <c r="C5" s="80" t="s">
        <v>35</v>
      </c>
      <c r="D5" s="80" t="s">
        <v>35</v>
      </c>
      <c r="E5" s="80" t="s">
        <v>35</v>
      </c>
      <c r="F5" s="80" t="s">
        <v>35</v>
      </c>
      <c r="G5" s="80" t="s">
        <v>35</v>
      </c>
      <c r="H5" s="81">
        <f>SUM(InternationalTravel!$B5:$G5)</f>
        <v>0</v>
      </c>
      <c r="I5" s="75"/>
    </row>
    <row r="6" spans="1:9" customFormat="1">
      <c r="A6" s="75" t="s">
        <v>35</v>
      </c>
      <c r="B6" s="80" t="s">
        <v>35</v>
      </c>
      <c r="C6" s="80" t="s">
        <v>35</v>
      </c>
      <c r="D6" s="80" t="s">
        <v>35</v>
      </c>
      <c r="E6" s="80" t="s">
        <v>35</v>
      </c>
      <c r="F6" s="80" t="s">
        <v>35</v>
      </c>
      <c r="G6" s="80" t="s">
        <v>35</v>
      </c>
      <c r="H6" s="81">
        <f>SUM(InternationalTravel!$B6:$G6)</f>
        <v>0</v>
      </c>
      <c r="I6" s="75"/>
    </row>
    <row r="7" spans="1:9" customFormat="1">
      <c r="A7" s="75" t="s">
        <v>35</v>
      </c>
      <c r="B7" s="80" t="s">
        <v>35</v>
      </c>
      <c r="C7" s="80" t="s">
        <v>35</v>
      </c>
      <c r="D7" s="80" t="s">
        <v>35</v>
      </c>
      <c r="E7" s="80" t="s">
        <v>35</v>
      </c>
      <c r="F7" s="80" t="s">
        <v>35</v>
      </c>
      <c r="G7" s="80" t="s">
        <v>35</v>
      </c>
      <c r="H7" s="81">
        <f>SUM(InternationalTravel!$B7:$G7)</f>
        <v>0</v>
      </c>
      <c r="I7" s="75"/>
    </row>
    <row r="8" spans="1:9" customFormat="1">
      <c r="A8" s="75" t="s">
        <v>35</v>
      </c>
      <c r="B8" s="80" t="s">
        <v>35</v>
      </c>
      <c r="C8" s="80" t="s">
        <v>35</v>
      </c>
      <c r="D8" s="80" t="s">
        <v>35</v>
      </c>
      <c r="E8" s="80" t="s">
        <v>35</v>
      </c>
      <c r="F8" s="80" t="s">
        <v>35</v>
      </c>
      <c r="G8" s="80" t="s">
        <v>35</v>
      </c>
      <c r="H8" s="81">
        <f>SUM(InternationalTravel!$B8:$G8)</f>
        <v>0</v>
      </c>
      <c r="I8" s="75"/>
    </row>
    <row r="9" spans="1:9" customFormat="1">
      <c r="A9" s="75" t="s">
        <v>35</v>
      </c>
      <c r="B9" s="80" t="s">
        <v>35</v>
      </c>
      <c r="C9" s="80" t="s">
        <v>35</v>
      </c>
      <c r="D9" s="80" t="s">
        <v>35</v>
      </c>
      <c r="E9" s="80" t="s">
        <v>35</v>
      </c>
      <c r="F9" s="80" t="s">
        <v>35</v>
      </c>
      <c r="G9" s="80" t="s">
        <v>35</v>
      </c>
      <c r="H9" s="81">
        <f>SUM(InternationalTravel!$B9:$G9)</f>
        <v>0</v>
      </c>
      <c r="I9" s="75"/>
    </row>
    <row r="10" spans="1:9" customFormat="1">
      <c r="A10" s="75" t="s">
        <v>35</v>
      </c>
      <c r="B10" s="80" t="s">
        <v>35</v>
      </c>
      <c r="C10" s="80" t="s">
        <v>35</v>
      </c>
      <c r="D10" s="80" t="s">
        <v>35</v>
      </c>
      <c r="E10" s="80" t="s">
        <v>35</v>
      </c>
      <c r="F10" s="80" t="s">
        <v>35</v>
      </c>
      <c r="G10" s="80" t="s">
        <v>35</v>
      </c>
      <c r="H10" s="81">
        <f>SUM(InternationalTravel!$B10:$G10)</f>
        <v>0</v>
      </c>
      <c r="I10" s="75"/>
    </row>
    <row r="11" spans="1:9" customFormat="1">
      <c r="A11" s="75" t="s">
        <v>35</v>
      </c>
      <c r="B11" s="80" t="s">
        <v>35</v>
      </c>
      <c r="C11" s="80" t="s">
        <v>35</v>
      </c>
      <c r="D11" s="80" t="s">
        <v>35</v>
      </c>
      <c r="E11" s="80" t="s">
        <v>35</v>
      </c>
      <c r="F11" s="80" t="s">
        <v>35</v>
      </c>
      <c r="G11" s="80" t="s">
        <v>35</v>
      </c>
      <c r="H11" s="81">
        <f>SUM(InternationalTravel!$B11:$G11)</f>
        <v>0</v>
      </c>
      <c r="I11" s="75"/>
    </row>
    <row r="12" spans="1:9" customFormat="1">
      <c r="A12" s="75" t="s">
        <v>35</v>
      </c>
      <c r="B12" s="80" t="s">
        <v>35</v>
      </c>
      <c r="C12" s="80" t="s">
        <v>35</v>
      </c>
      <c r="D12" s="80" t="s">
        <v>35</v>
      </c>
      <c r="E12" s="80" t="s">
        <v>35</v>
      </c>
      <c r="F12" s="80" t="s">
        <v>35</v>
      </c>
      <c r="G12" s="80" t="s">
        <v>35</v>
      </c>
      <c r="H12" s="81">
        <f>SUM(InternationalTravel!$B12:$G12)</f>
        <v>0</v>
      </c>
      <c r="I12" s="75"/>
    </row>
    <row r="13" spans="1:9" customFormat="1">
      <c r="A13" s="75" t="s">
        <v>35</v>
      </c>
      <c r="B13" s="80" t="s">
        <v>35</v>
      </c>
      <c r="C13" s="80" t="s">
        <v>35</v>
      </c>
      <c r="D13" s="80" t="s">
        <v>35</v>
      </c>
      <c r="E13" s="80" t="s">
        <v>35</v>
      </c>
      <c r="F13" s="80" t="s">
        <v>35</v>
      </c>
      <c r="G13" s="80" t="s">
        <v>35</v>
      </c>
      <c r="H13" s="81">
        <f>SUM(InternationalTravel!$B13:$G13)</f>
        <v>0</v>
      </c>
      <c r="I13" s="75"/>
    </row>
    <row r="14" spans="1:9" customFormat="1">
      <c r="A14" s="75" t="s">
        <v>35</v>
      </c>
      <c r="B14" s="80" t="s">
        <v>35</v>
      </c>
      <c r="C14" s="80" t="s">
        <v>35</v>
      </c>
      <c r="D14" s="80" t="s">
        <v>35</v>
      </c>
      <c r="E14" s="80" t="s">
        <v>35</v>
      </c>
      <c r="F14" s="80" t="s">
        <v>35</v>
      </c>
      <c r="G14" s="80" t="s">
        <v>35</v>
      </c>
      <c r="H14" s="81">
        <f>SUM(InternationalTravel!$B14:$G14)</f>
        <v>0</v>
      </c>
      <c r="I14" s="75"/>
    </row>
    <row r="15" spans="1:9" customFormat="1">
      <c r="A15" s="75" t="s">
        <v>35</v>
      </c>
      <c r="B15" s="80" t="s">
        <v>35</v>
      </c>
      <c r="C15" s="80" t="s">
        <v>35</v>
      </c>
      <c r="D15" s="80" t="s">
        <v>35</v>
      </c>
      <c r="E15" s="80" t="s">
        <v>35</v>
      </c>
      <c r="F15" s="80" t="s">
        <v>35</v>
      </c>
      <c r="G15" s="80" t="s">
        <v>35</v>
      </c>
      <c r="H15" s="81">
        <f>SUM(InternationalTravel!$B15:$G15)</f>
        <v>0</v>
      </c>
      <c r="I15" s="75"/>
    </row>
    <row r="16" spans="1:9" customFormat="1">
      <c r="A16" s="75" t="s">
        <v>35</v>
      </c>
      <c r="B16" s="80" t="s">
        <v>35</v>
      </c>
      <c r="C16" s="80" t="s">
        <v>35</v>
      </c>
      <c r="D16" s="80" t="s">
        <v>35</v>
      </c>
      <c r="E16" s="80" t="s">
        <v>35</v>
      </c>
      <c r="F16" s="80" t="s">
        <v>35</v>
      </c>
      <c r="G16" s="80" t="s">
        <v>35</v>
      </c>
      <c r="H16" s="81">
        <f>SUM(InternationalTravel!$B16:$G16)</f>
        <v>0</v>
      </c>
      <c r="I16" s="75"/>
    </row>
    <row r="17" spans="1:9" customFormat="1">
      <c r="A17" s="75" t="s">
        <v>35</v>
      </c>
      <c r="B17" s="80" t="s">
        <v>35</v>
      </c>
      <c r="C17" s="80" t="s">
        <v>35</v>
      </c>
      <c r="D17" s="80" t="s">
        <v>35</v>
      </c>
      <c r="E17" s="80" t="s">
        <v>35</v>
      </c>
      <c r="F17" s="80" t="s">
        <v>35</v>
      </c>
      <c r="G17" s="80" t="s">
        <v>35</v>
      </c>
      <c r="H17" s="81">
        <f>SUM(InternationalTravel!$B17:$G17)</f>
        <v>0</v>
      </c>
      <c r="I17" s="75"/>
    </row>
    <row r="18" spans="1:9" customFormat="1">
      <c r="A18" s="75" t="s">
        <v>35</v>
      </c>
      <c r="B18" s="80" t="s">
        <v>35</v>
      </c>
      <c r="C18" s="80" t="s">
        <v>35</v>
      </c>
      <c r="D18" s="80" t="s">
        <v>35</v>
      </c>
      <c r="E18" s="80" t="s">
        <v>35</v>
      </c>
      <c r="F18" s="80" t="s">
        <v>35</v>
      </c>
      <c r="G18" s="80" t="s">
        <v>35</v>
      </c>
      <c r="H18" s="81">
        <f>SUM(InternationalTravel!$B18:$G18)</f>
        <v>0</v>
      </c>
      <c r="I18" s="75"/>
    </row>
    <row r="19" spans="1:9" customFormat="1">
      <c r="A19" s="75"/>
      <c r="B19" s="80"/>
      <c r="C19" s="80"/>
      <c r="D19" s="80"/>
      <c r="E19" s="80"/>
      <c r="F19" s="80"/>
      <c r="G19" s="80"/>
      <c r="H19" s="81">
        <f>SUM(InternationalTravel!$B19:$G19)</f>
        <v>0</v>
      </c>
      <c r="I19" s="75"/>
    </row>
    <row r="20" spans="1:9" customFormat="1">
      <c r="A20" s="75"/>
      <c r="B20" s="80"/>
      <c r="C20" s="80"/>
      <c r="D20" s="80"/>
      <c r="E20" s="80"/>
      <c r="F20" s="80"/>
      <c r="G20" s="80"/>
      <c r="H20" s="81">
        <f>SUM(InternationalTravel!$B20:$G20)</f>
        <v>0</v>
      </c>
      <c r="I20" s="75"/>
    </row>
    <row r="21" spans="1:9" customFormat="1">
      <c r="A21" s="75"/>
      <c r="B21" s="80"/>
      <c r="C21" s="80"/>
      <c r="D21" s="80"/>
      <c r="E21" s="80"/>
      <c r="F21" s="80"/>
      <c r="G21" s="80"/>
      <c r="H21" s="81">
        <f>SUM(InternationalTravel!$B21:$G21)</f>
        <v>0</v>
      </c>
      <c r="I21" s="75"/>
    </row>
    <row r="22" spans="1:9">
      <c r="A22" s="75" t="s">
        <v>35</v>
      </c>
      <c r="B22" s="80" t="s">
        <v>35</v>
      </c>
      <c r="C22" s="80" t="s">
        <v>35</v>
      </c>
      <c r="D22" s="80" t="s">
        <v>35</v>
      </c>
      <c r="E22" s="80" t="s">
        <v>35</v>
      </c>
      <c r="F22" s="80" t="s">
        <v>35</v>
      </c>
      <c r="G22" s="80" t="s">
        <v>35</v>
      </c>
      <c r="H22" s="81">
        <f>SUM(InternationalTravel!$B22:$G22)</f>
        <v>0</v>
      </c>
      <c r="I22" s="75"/>
    </row>
    <row r="23" spans="1:9">
      <c r="A23" s="78" t="s">
        <v>49</v>
      </c>
      <c r="B23" s="79">
        <f>SUBTOTAL(109,tbInternationalTravel[Year 1
1st Half])</f>
        <v>0</v>
      </c>
      <c r="C23" s="79">
        <f>SUBTOTAL(109,tbInternationalTravel[Year 1
2nd Half])</f>
        <v>0</v>
      </c>
      <c r="D23" s="79">
        <f>SUBTOTAL(109,tbInternationalTravel[Year 2])</f>
        <v>0</v>
      </c>
      <c r="E23" s="79">
        <f>SUBTOTAL(109,tbInternationalTravel[Year 3])</f>
        <v>0</v>
      </c>
      <c r="F23" s="79">
        <f>SUBTOTAL(109,tbInternationalTravel[Year 4])</f>
        <v>0</v>
      </c>
      <c r="G23" s="79">
        <f>SUBTOTAL(109,tbInternationalTravel[Year 5])</f>
        <v>0</v>
      </c>
      <c r="H23" s="82">
        <f>SUM(tbInternationalTravel[[#Totals],[Year 1
1st Half]:[Year 5]])</f>
        <v>0</v>
      </c>
      <c r="I23" s="78"/>
    </row>
  </sheetData>
  <sheetProtection sheet="1" formatCells="0" formatColumns="0" insertRows="0"/>
  <dataConsolidate/>
  <mergeCells count="3">
    <mergeCell ref="A1:I1"/>
    <mergeCell ref="A2:H3"/>
    <mergeCell ref="I2:I3"/>
  </mergeCells>
  <conditionalFormatting sqref="A1:I2 A3:H3 A4:I23">
    <cfRule type="expression" dxfId="70" priority="1">
      <formula>AND(CELL("protect",A1),Check_Locked)</formula>
    </cfRule>
  </conditionalFormatting>
  <printOptions horizontalCentered="1"/>
  <pageMargins left="0.3" right="0.3" top="0.3" bottom="0.3" header="0.3" footer="0.3"/>
  <pageSetup paperSize="5" scale="94"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Research">
    <tabColor theme="6" tint="0.39997558519241921"/>
    <pageSetUpPr fitToPage="1"/>
  </sheetPr>
  <dimension ref="A1:I23"/>
  <sheetViews>
    <sheetView showGridLines="0" zoomScaleNormal="100" workbookViewId="0">
      <selection activeCell="A4" sqref="A4"/>
    </sheetView>
  </sheetViews>
  <sheetFormatPr defaultColWidth="8.7109375" defaultRowHeight="15"/>
  <cols>
    <col min="1" max="1" width="33.7109375" style="1" customWidth="1"/>
    <col min="2" max="7" width="11.7109375" style="1" customWidth="1"/>
    <col min="8" max="8" width="14.7109375" style="1" customWidth="1"/>
    <col min="9" max="9" width="60.7109375" style="1" customWidth="1"/>
    <col min="10" max="16384" width="8.7109375" style="1"/>
  </cols>
  <sheetData>
    <row r="1" spans="1:9" ht="15.75" thickBot="1">
      <c r="A1" s="224" t="s">
        <v>50</v>
      </c>
      <c r="B1" s="225"/>
      <c r="C1" s="225"/>
      <c r="D1" s="225"/>
      <c r="E1" s="225"/>
      <c r="F1" s="225"/>
      <c r="G1" s="225"/>
      <c r="H1" s="225"/>
      <c r="I1" s="226"/>
    </row>
    <row r="2" spans="1:9" ht="93" customHeight="1" thickBot="1">
      <c r="A2" s="239" t="s">
        <v>51</v>
      </c>
      <c r="B2" s="232"/>
      <c r="C2" s="232"/>
      <c r="D2" s="232"/>
      <c r="E2" s="232"/>
      <c r="F2" s="232"/>
      <c r="G2" s="232"/>
      <c r="H2" s="232"/>
      <c r="I2" s="240"/>
    </row>
    <row r="3" spans="1:9" ht="23.25" thickBot="1">
      <c r="A3" s="18" t="s">
        <v>33</v>
      </c>
      <c r="B3" s="13" t="s">
        <v>7</v>
      </c>
      <c r="C3" s="13" t="s">
        <v>8</v>
      </c>
      <c r="D3" s="13" t="s">
        <v>9</v>
      </c>
      <c r="E3" s="98" t="s">
        <v>10</v>
      </c>
      <c r="F3" s="99" t="s">
        <v>11</v>
      </c>
      <c r="G3" s="17" t="s">
        <v>12</v>
      </c>
      <c r="H3" s="13" t="s">
        <v>13</v>
      </c>
      <c r="I3" s="137" t="s">
        <v>34</v>
      </c>
    </row>
    <row r="4" spans="1:9">
      <c r="A4" s="75" t="s">
        <v>35</v>
      </c>
      <c r="B4" s="80" t="s">
        <v>35</v>
      </c>
      <c r="C4" s="80" t="s">
        <v>35</v>
      </c>
      <c r="D4" s="80" t="s">
        <v>35</v>
      </c>
      <c r="E4" s="80" t="s">
        <v>35</v>
      </c>
      <c r="F4" s="80" t="s">
        <v>35</v>
      </c>
      <c r="G4" s="80" t="s">
        <v>35</v>
      </c>
      <c r="H4" s="81">
        <f>SUM(Research!$B4:$G4)</f>
        <v>0</v>
      </c>
      <c r="I4" s="75"/>
    </row>
    <row r="5" spans="1:9">
      <c r="A5" s="75" t="s">
        <v>35</v>
      </c>
      <c r="B5" s="80" t="s">
        <v>35</v>
      </c>
      <c r="C5" s="80" t="s">
        <v>35</v>
      </c>
      <c r="D5" s="80" t="s">
        <v>35</v>
      </c>
      <c r="E5" s="80" t="s">
        <v>35</v>
      </c>
      <c r="F5" s="80" t="s">
        <v>35</v>
      </c>
      <c r="G5" s="80" t="s">
        <v>35</v>
      </c>
      <c r="H5" s="81">
        <f>SUM(Research!$B5:$G5)</f>
        <v>0</v>
      </c>
      <c r="I5" s="75"/>
    </row>
    <row r="6" spans="1:9">
      <c r="A6" s="75"/>
      <c r="B6" s="80"/>
      <c r="C6" s="80" t="s">
        <v>35</v>
      </c>
      <c r="D6" s="80" t="s">
        <v>35</v>
      </c>
      <c r="E6" s="80" t="s">
        <v>35</v>
      </c>
      <c r="F6" s="80"/>
      <c r="G6" s="80" t="s">
        <v>35</v>
      </c>
      <c r="H6" s="81">
        <f>SUM(Research!$B6:$G6)</f>
        <v>0</v>
      </c>
      <c r="I6" s="75"/>
    </row>
    <row r="7" spans="1:9">
      <c r="A7" s="75" t="s">
        <v>35</v>
      </c>
      <c r="B7" s="80" t="s">
        <v>35</v>
      </c>
      <c r="C7" s="80" t="s">
        <v>35</v>
      </c>
      <c r="D7" s="80" t="s">
        <v>35</v>
      </c>
      <c r="E7" s="80" t="s">
        <v>35</v>
      </c>
      <c r="F7" s="80" t="s">
        <v>35</v>
      </c>
      <c r="G7" s="80" t="s">
        <v>35</v>
      </c>
      <c r="H7" s="81">
        <f>SUM(Research!$B7:$G7)</f>
        <v>0</v>
      </c>
      <c r="I7" s="75"/>
    </row>
    <row r="8" spans="1:9">
      <c r="A8" s="75" t="s">
        <v>35</v>
      </c>
      <c r="B8" s="80" t="s">
        <v>35</v>
      </c>
      <c r="C8" s="80" t="s">
        <v>35</v>
      </c>
      <c r="D8" s="80" t="s">
        <v>35</v>
      </c>
      <c r="E8" s="80"/>
      <c r="F8" s="80" t="s">
        <v>35</v>
      </c>
      <c r="G8" s="80" t="s">
        <v>35</v>
      </c>
      <c r="H8" s="81">
        <f>SUM(Research!$B8:$G8)</f>
        <v>0</v>
      </c>
      <c r="I8" s="75"/>
    </row>
    <row r="9" spans="1:9">
      <c r="A9" s="75" t="s">
        <v>35</v>
      </c>
      <c r="B9" s="80" t="s">
        <v>35</v>
      </c>
      <c r="C9" s="80" t="s">
        <v>35</v>
      </c>
      <c r="D9" s="80" t="s">
        <v>35</v>
      </c>
      <c r="E9" s="80"/>
      <c r="F9" s="80" t="s">
        <v>35</v>
      </c>
      <c r="G9" s="80" t="s">
        <v>35</v>
      </c>
      <c r="H9" s="81">
        <f>SUM(Research!$B9:$G9)</f>
        <v>0</v>
      </c>
      <c r="I9" s="75"/>
    </row>
    <row r="10" spans="1:9">
      <c r="A10" s="75" t="s">
        <v>35</v>
      </c>
      <c r="B10" s="80" t="s">
        <v>35</v>
      </c>
      <c r="C10" s="80" t="s">
        <v>35</v>
      </c>
      <c r="D10" s="80" t="s">
        <v>35</v>
      </c>
      <c r="E10" s="80"/>
      <c r="F10" s="80" t="s">
        <v>35</v>
      </c>
      <c r="G10" s="80" t="s">
        <v>35</v>
      </c>
      <c r="H10" s="81">
        <f>SUM(Research!$B10:$G10)</f>
        <v>0</v>
      </c>
      <c r="I10" s="75"/>
    </row>
    <row r="11" spans="1:9">
      <c r="A11" s="75" t="s">
        <v>35</v>
      </c>
      <c r="B11" s="80" t="s">
        <v>35</v>
      </c>
      <c r="C11" s="80" t="s">
        <v>35</v>
      </c>
      <c r="D11" s="80" t="s">
        <v>35</v>
      </c>
      <c r="E11" s="80" t="s">
        <v>35</v>
      </c>
      <c r="F11" s="80" t="s">
        <v>35</v>
      </c>
      <c r="G11" s="80" t="s">
        <v>35</v>
      </c>
      <c r="H11" s="81">
        <f>SUM(Research!$B11:$G11)</f>
        <v>0</v>
      </c>
      <c r="I11" s="75"/>
    </row>
    <row r="12" spans="1:9">
      <c r="A12" s="75" t="s">
        <v>35</v>
      </c>
      <c r="B12" s="80" t="s">
        <v>35</v>
      </c>
      <c r="C12" s="80" t="s">
        <v>35</v>
      </c>
      <c r="D12" s="80" t="s">
        <v>35</v>
      </c>
      <c r="E12" s="80" t="s">
        <v>35</v>
      </c>
      <c r="F12" s="80" t="s">
        <v>35</v>
      </c>
      <c r="G12" s="80" t="s">
        <v>35</v>
      </c>
      <c r="H12" s="81">
        <f>SUM(Research!$B12:$G12)</f>
        <v>0</v>
      </c>
      <c r="I12" s="75"/>
    </row>
    <row r="13" spans="1:9">
      <c r="A13" s="75" t="s">
        <v>35</v>
      </c>
      <c r="B13" s="80" t="s">
        <v>35</v>
      </c>
      <c r="C13" s="80" t="s">
        <v>35</v>
      </c>
      <c r="D13" s="80" t="s">
        <v>35</v>
      </c>
      <c r="E13" s="80" t="s">
        <v>35</v>
      </c>
      <c r="F13" s="80"/>
      <c r="G13" s="80" t="s">
        <v>35</v>
      </c>
      <c r="H13" s="81">
        <f>SUM(Research!$B13:$G13)</f>
        <v>0</v>
      </c>
      <c r="I13" s="75"/>
    </row>
    <row r="14" spans="1:9">
      <c r="A14" s="75" t="s">
        <v>35</v>
      </c>
      <c r="B14" s="80" t="s">
        <v>35</v>
      </c>
      <c r="C14" s="80" t="s">
        <v>35</v>
      </c>
      <c r="D14" s="80" t="s">
        <v>35</v>
      </c>
      <c r="E14" s="80" t="s">
        <v>35</v>
      </c>
      <c r="F14" s="80" t="s">
        <v>35</v>
      </c>
      <c r="G14" s="80" t="s">
        <v>35</v>
      </c>
      <c r="H14" s="81">
        <f>SUM(Research!$B14:$G14)</f>
        <v>0</v>
      </c>
      <c r="I14" s="75"/>
    </row>
    <row r="15" spans="1:9">
      <c r="A15" s="75" t="s">
        <v>35</v>
      </c>
      <c r="B15" s="80" t="s">
        <v>35</v>
      </c>
      <c r="C15" s="80" t="s">
        <v>35</v>
      </c>
      <c r="D15" s="80" t="s">
        <v>35</v>
      </c>
      <c r="E15" s="80" t="s">
        <v>35</v>
      </c>
      <c r="F15" s="80" t="s">
        <v>35</v>
      </c>
      <c r="G15" s="80" t="s">
        <v>35</v>
      </c>
      <c r="H15" s="81">
        <f>SUM(Research!$B15:$G15)</f>
        <v>0</v>
      </c>
      <c r="I15" s="75"/>
    </row>
    <row r="16" spans="1:9">
      <c r="A16" s="75" t="s">
        <v>35</v>
      </c>
      <c r="B16" s="80" t="s">
        <v>35</v>
      </c>
      <c r="C16" s="80" t="s">
        <v>35</v>
      </c>
      <c r="D16" s="80" t="s">
        <v>35</v>
      </c>
      <c r="E16" s="80" t="s">
        <v>35</v>
      </c>
      <c r="F16" s="80" t="s">
        <v>35</v>
      </c>
      <c r="G16" s="80" t="s">
        <v>35</v>
      </c>
      <c r="H16" s="81">
        <f>SUM(Research!$B16:$G16)</f>
        <v>0</v>
      </c>
      <c r="I16" s="75"/>
    </row>
    <row r="17" spans="1:9">
      <c r="A17" s="75"/>
      <c r="B17" s="80"/>
      <c r="C17" s="80"/>
      <c r="D17" s="80"/>
      <c r="E17" s="80"/>
      <c r="F17" s="80"/>
      <c r="G17" s="80"/>
      <c r="H17" s="81">
        <f>SUM(Research!$B17:$G17)</f>
        <v>0</v>
      </c>
      <c r="I17" s="75"/>
    </row>
    <row r="18" spans="1:9">
      <c r="A18" s="75"/>
      <c r="B18" s="80"/>
      <c r="C18" s="80"/>
      <c r="D18" s="80"/>
      <c r="E18" s="80"/>
      <c r="F18" s="80"/>
      <c r="G18" s="80"/>
      <c r="H18" s="81">
        <f>SUM(Research!$B18:$G18)</f>
        <v>0</v>
      </c>
      <c r="I18" s="75"/>
    </row>
    <row r="19" spans="1:9">
      <c r="A19" s="75"/>
      <c r="B19" s="80"/>
      <c r="C19" s="80"/>
      <c r="D19" s="80"/>
      <c r="E19" s="80"/>
      <c r="F19" s="80"/>
      <c r="G19" s="80"/>
      <c r="H19" s="81">
        <f>SUM(Research!$B19:$G19)</f>
        <v>0</v>
      </c>
      <c r="I19" s="75"/>
    </row>
    <row r="20" spans="1:9">
      <c r="A20" s="75" t="s">
        <v>35</v>
      </c>
      <c r="B20" s="80" t="s">
        <v>35</v>
      </c>
      <c r="C20" s="80" t="s">
        <v>35</v>
      </c>
      <c r="D20" s="80" t="s">
        <v>35</v>
      </c>
      <c r="E20" s="80" t="s">
        <v>35</v>
      </c>
      <c r="F20" s="80" t="s">
        <v>35</v>
      </c>
      <c r="G20" s="80" t="s">
        <v>35</v>
      </c>
      <c r="H20" s="81">
        <f>SUM(Research!$B20:$G20)</f>
        <v>0</v>
      </c>
      <c r="I20" s="75"/>
    </row>
    <row r="21" spans="1:9">
      <c r="A21" s="75" t="s">
        <v>35</v>
      </c>
      <c r="B21" s="80" t="s">
        <v>35</v>
      </c>
      <c r="C21" s="80" t="s">
        <v>35</v>
      </c>
      <c r="D21" s="80" t="s">
        <v>35</v>
      </c>
      <c r="E21" s="80" t="s">
        <v>35</v>
      </c>
      <c r="F21" s="80" t="s">
        <v>35</v>
      </c>
      <c r="G21" s="80" t="s">
        <v>35</v>
      </c>
      <c r="H21" s="81">
        <f>SUM(Research!$B21:$G21)</f>
        <v>0</v>
      </c>
      <c r="I21" s="75"/>
    </row>
    <row r="22" spans="1:9">
      <c r="A22" s="78" t="s">
        <v>52</v>
      </c>
      <c r="B22" s="79">
        <f>SUBTOTAL(109,tbResearch[Year 1
1st Half])</f>
        <v>0</v>
      </c>
      <c r="C22" s="79">
        <f>SUBTOTAL(109,tbResearch[Year 1
2nd Half])</f>
        <v>0</v>
      </c>
      <c r="D22" s="79">
        <f>SUBTOTAL(109,tbResearch[Year 2])</f>
        <v>0</v>
      </c>
      <c r="E22" s="79">
        <f>SUBTOTAL(109,tbResearch[Year 3])</f>
        <v>0</v>
      </c>
      <c r="F22" s="79">
        <f>SUBTOTAL(109,tbResearch[Year 4])</f>
        <v>0</v>
      </c>
      <c r="G22" s="79">
        <f>SUBTOTAL(109,tbResearch[Year 5])</f>
        <v>0</v>
      </c>
      <c r="H22" s="82">
        <f>SUM(tbResearch[[#Totals],[Year 1
1st Half]:[Year 5]])</f>
        <v>0</v>
      </c>
      <c r="I22" s="78"/>
    </row>
    <row r="23" spans="1:9">
      <c r="A23" s="11"/>
      <c r="B23"/>
      <c r="C23"/>
      <c r="D23"/>
      <c r="E23"/>
      <c r="F23"/>
      <c r="G23"/>
      <c r="H23"/>
      <c r="I23"/>
    </row>
  </sheetData>
  <sheetProtection sheet="1" formatCells="0" formatColumns="0" insertRows="0"/>
  <dataConsolidate/>
  <mergeCells count="2">
    <mergeCell ref="A1:I1"/>
    <mergeCell ref="A2:I2"/>
  </mergeCells>
  <conditionalFormatting sqref="A1:I23">
    <cfRule type="expression" dxfId="49" priority="16">
      <formula>AND(CELL("protect",A1),Check_Locked)</formula>
    </cfRule>
  </conditionalFormatting>
  <printOptions horizontalCentered="1"/>
  <pageMargins left="0.3" right="0.3" top="0.3" bottom="0.3" header="0.3" footer="0.3"/>
  <pageSetup paperSize="5" scale="94" fitToHeight="0" orientation="landscape" r:id="rId1"/>
  <headerFooter>
    <oddHeader>&amp;LPrinted on &amp;D&amp;RPage &amp;P</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IndirectCosts">
    <tabColor theme="6" tint="0.39997558519241921"/>
    <pageSetUpPr fitToPage="1"/>
  </sheetPr>
  <dimension ref="A1:I25"/>
  <sheetViews>
    <sheetView showGridLines="0" zoomScaleNormal="100" workbookViewId="0">
      <selection activeCell="O24" sqref="O24"/>
    </sheetView>
  </sheetViews>
  <sheetFormatPr defaultColWidth="8.7109375" defaultRowHeight="15"/>
  <cols>
    <col min="1" max="1" width="33.7109375" style="1" customWidth="1"/>
    <col min="2" max="7" width="11.7109375" style="1" customWidth="1"/>
    <col min="8" max="8" width="14.7109375" style="1" customWidth="1"/>
    <col min="9" max="9" width="60.7109375" style="1" customWidth="1"/>
    <col min="10" max="16384" width="8.7109375" style="1"/>
  </cols>
  <sheetData>
    <row r="1" spans="1:9" ht="15.75" thickBot="1">
      <c r="A1" s="224" t="s">
        <v>53</v>
      </c>
      <c r="B1" s="225"/>
      <c r="C1" s="225"/>
      <c r="D1" s="225"/>
      <c r="E1" s="225"/>
      <c r="F1" s="225"/>
      <c r="G1" s="225"/>
      <c r="H1" s="225"/>
      <c r="I1" s="226"/>
    </row>
    <row r="2" spans="1:9" ht="60" customHeight="1" thickBot="1">
      <c r="A2" s="246" t="s">
        <v>54</v>
      </c>
      <c r="B2" s="247"/>
      <c r="C2" s="247"/>
      <c r="D2" s="247"/>
      <c r="E2" s="247"/>
      <c r="F2" s="247"/>
      <c r="G2" s="247"/>
      <c r="H2" s="247"/>
      <c r="I2" s="248"/>
    </row>
    <row r="3" spans="1:9" ht="23.25" thickBot="1">
      <c r="A3" s="18" t="s">
        <v>33</v>
      </c>
      <c r="B3" s="13" t="s">
        <v>7</v>
      </c>
      <c r="C3" s="13" t="s">
        <v>8</v>
      </c>
      <c r="D3" s="13" t="s">
        <v>9</v>
      </c>
      <c r="E3" s="98" t="s">
        <v>10</v>
      </c>
      <c r="F3" s="99" t="s">
        <v>11</v>
      </c>
      <c r="G3" s="17" t="s">
        <v>12</v>
      </c>
      <c r="H3" s="13" t="s">
        <v>13</v>
      </c>
      <c r="I3" s="137" t="s">
        <v>34</v>
      </c>
    </row>
    <row r="4" spans="1:9" ht="14.65" customHeight="1">
      <c r="A4" s="75" t="s">
        <v>55</v>
      </c>
      <c r="B4" s="80"/>
      <c r="C4" s="80"/>
      <c r="D4" s="80"/>
      <c r="E4" s="80"/>
      <c r="F4" s="80"/>
      <c r="G4" s="80" t="s">
        <v>35</v>
      </c>
      <c r="H4" s="81">
        <f>SUM('Indirect Costs'!$B4:$G4)</f>
        <v>0</v>
      </c>
      <c r="I4" s="75"/>
    </row>
    <row r="5" spans="1:9">
      <c r="A5" s="75" t="s">
        <v>35</v>
      </c>
      <c r="B5" s="80"/>
      <c r="C5" s="80"/>
      <c r="D5" s="80"/>
      <c r="E5" s="80"/>
      <c r="F5" s="80"/>
      <c r="G5" s="80" t="s">
        <v>35</v>
      </c>
      <c r="H5" s="81">
        <f>SUM('Indirect Costs'!$B5:$G5)</f>
        <v>0</v>
      </c>
      <c r="I5" s="75"/>
    </row>
    <row r="6" spans="1:9">
      <c r="A6" s="75" t="s">
        <v>35</v>
      </c>
      <c r="B6" s="80" t="s">
        <v>35</v>
      </c>
      <c r="C6" s="80"/>
      <c r="D6" s="80"/>
      <c r="E6" s="80"/>
      <c r="F6" s="80"/>
      <c r="G6" s="80" t="s">
        <v>35</v>
      </c>
      <c r="H6" s="81">
        <f>SUM('Indirect Costs'!$B6:$G6)</f>
        <v>0</v>
      </c>
      <c r="I6" s="75"/>
    </row>
    <row r="7" spans="1:9">
      <c r="A7" s="75" t="s">
        <v>35</v>
      </c>
      <c r="B7" s="80" t="s">
        <v>35</v>
      </c>
      <c r="C7" s="80"/>
      <c r="D7" s="80"/>
      <c r="E7" s="80"/>
      <c r="F7" s="80"/>
      <c r="G7" s="80" t="s">
        <v>35</v>
      </c>
      <c r="H7" s="81">
        <f>SUM('Indirect Costs'!$B7:$G7)</f>
        <v>0</v>
      </c>
      <c r="I7" s="75"/>
    </row>
    <row r="8" spans="1:9">
      <c r="A8" s="75" t="s">
        <v>35</v>
      </c>
      <c r="B8" s="80" t="s">
        <v>35</v>
      </c>
      <c r="C8" s="80"/>
      <c r="D8" s="80"/>
      <c r="E8" s="80"/>
      <c r="F8" s="80"/>
      <c r="G8" s="80" t="s">
        <v>35</v>
      </c>
      <c r="H8" s="81">
        <f>SUM('Indirect Costs'!$B8:$G8)</f>
        <v>0</v>
      </c>
      <c r="I8" s="75"/>
    </row>
    <row r="9" spans="1:9">
      <c r="A9" s="75" t="s">
        <v>35</v>
      </c>
      <c r="B9" s="80" t="s">
        <v>35</v>
      </c>
      <c r="C9" s="80"/>
      <c r="D9" s="80"/>
      <c r="E9" s="80"/>
      <c r="F9" s="80"/>
      <c r="G9" s="80" t="s">
        <v>35</v>
      </c>
      <c r="H9" s="81">
        <f>SUM('Indirect Costs'!$B9:$G9)</f>
        <v>0</v>
      </c>
      <c r="I9" s="75"/>
    </row>
    <row r="10" spans="1:9">
      <c r="A10" s="75" t="s">
        <v>35</v>
      </c>
      <c r="B10" s="80" t="s">
        <v>35</v>
      </c>
      <c r="C10" s="80" t="s">
        <v>35</v>
      </c>
      <c r="D10" s="80" t="s">
        <v>35</v>
      </c>
      <c r="E10" s="80" t="s">
        <v>35</v>
      </c>
      <c r="F10" s="80" t="s">
        <v>35</v>
      </c>
      <c r="G10" s="80" t="s">
        <v>35</v>
      </c>
      <c r="H10" s="81">
        <f>SUM('Indirect Costs'!$B10:$G10)</f>
        <v>0</v>
      </c>
      <c r="I10" s="75"/>
    </row>
    <row r="11" spans="1:9">
      <c r="A11" s="75" t="s">
        <v>35</v>
      </c>
      <c r="B11" s="80" t="s">
        <v>35</v>
      </c>
      <c r="C11" s="80" t="s">
        <v>35</v>
      </c>
      <c r="D11" s="80" t="s">
        <v>35</v>
      </c>
      <c r="E11" s="80" t="s">
        <v>35</v>
      </c>
      <c r="F11" s="80" t="s">
        <v>35</v>
      </c>
      <c r="G11" s="80" t="s">
        <v>35</v>
      </c>
      <c r="H11" s="81">
        <f>SUM('Indirect Costs'!$B11:$G11)</f>
        <v>0</v>
      </c>
      <c r="I11" s="75"/>
    </row>
    <row r="12" spans="1:9">
      <c r="A12" s="75" t="s">
        <v>35</v>
      </c>
      <c r="B12" s="80" t="s">
        <v>35</v>
      </c>
      <c r="C12" s="80" t="s">
        <v>35</v>
      </c>
      <c r="D12" s="80" t="s">
        <v>35</v>
      </c>
      <c r="E12" s="80"/>
      <c r="F12" s="80" t="s">
        <v>35</v>
      </c>
      <c r="G12" s="80" t="s">
        <v>35</v>
      </c>
      <c r="H12" s="81">
        <f>SUM('Indirect Costs'!$B12:$G12)</f>
        <v>0</v>
      </c>
      <c r="I12" s="75"/>
    </row>
    <row r="13" spans="1:9">
      <c r="A13" s="75" t="s">
        <v>35</v>
      </c>
      <c r="B13" s="80" t="s">
        <v>35</v>
      </c>
      <c r="C13" s="80" t="s">
        <v>35</v>
      </c>
      <c r="D13" s="80" t="s">
        <v>35</v>
      </c>
      <c r="E13" s="80"/>
      <c r="F13" s="80" t="s">
        <v>35</v>
      </c>
      <c r="G13" s="80" t="s">
        <v>35</v>
      </c>
      <c r="H13" s="81">
        <f>SUM('Indirect Costs'!$B13:$G13)</f>
        <v>0</v>
      </c>
      <c r="I13" s="75"/>
    </row>
    <row r="14" spans="1:9">
      <c r="A14" s="75" t="s">
        <v>35</v>
      </c>
      <c r="B14" s="80" t="s">
        <v>35</v>
      </c>
      <c r="C14" s="80" t="s">
        <v>35</v>
      </c>
      <c r="D14" s="80" t="s">
        <v>35</v>
      </c>
      <c r="E14" s="80"/>
      <c r="F14" s="80" t="s">
        <v>35</v>
      </c>
      <c r="G14" s="80" t="s">
        <v>35</v>
      </c>
      <c r="H14" s="81">
        <f>SUM('Indirect Costs'!$B14:$G14)</f>
        <v>0</v>
      </c>
      <c r="I14" s="75"/>
    </row>
    <row r="15" spans="1:9">
      <c r="A15" s="75" t="s">
        <v>35</v>
      </c>
      <c r="B15" s="80" t="s">
        <v>35</v>
      </c>
      <c r="C15" s="80" t="s">
        <v>35</v>
      </c>
      <c r="D15" s="80" t="s">
        <v>35</v>
      </c>
      <c r="E15" s="80" t="s">
        <v>35</v>
      </c>
      <c r="F15" s="80" t="s">
        <v>35</v>
      </c>
      <c r="G15" s="80"/>
      <c r="H15" s="81">
        <f>SUM('Indirect Costs'!$B15:$G15)</f>
        <v>0</v>
      </c>
      <c r="I15" s="75"/>
    </row>
    <row r="16" spans="1:9">
      <c r="A16" s="75" t="s">
        <v>35</v>
      </c>
      <c r="B16" s="80" t="s">
        <v>35</v>
      </c>
      <c r="C16" s="80" t="s">
        <v>35</v>
      </c>
      <c r="D16" s="80" t="s">
        <v>35</v>
      </c>
      <c r="E16" s="80" t="s">
        <v>35</v>
      </c>
      <c r="F16" s="80" t="s">
        <v>35</v>
      </c>
      <c r="G16" s="80" t="s">
        <v>35</v>
      </c>
      <c r="H16" s="81">
        <f>SUM('Indirect Costs'!$B16:$G16)</f>
        <v>0</v>
      </c>
      <c r="I16" s="75"/>
    </row>
    <row r="17" spans="1:9">
      <c r="A17" s="75"/>
      <c r="B17" s="80"/>
      <c r="C17" s="80"/>
      <c r="D17" s="80"/>
      <c r="E17" s="80"/>
      <c r="F17" s="80"/>
      <c r="G17" s="80"/>
      <c r="H17" s="81">
        <f>SUM('Indirect Costs'!$B17:$G17)</f>
        <v>0</v>
      </c>
      <c r="I17" s="75"/>
    </row>
    <row r="18" spans="1:9">
      <c r="A18" s="75"/>
      <c r="B18" s="80"/>
      <c r="C18" s="80"/>
      <c r="D18" s="80"/>
      <c r="E18" s="80"/>
      <c r="F18" s="80"/>
      <c r="G18" s="80"/>
      <c r="H18" s="81">
        <f>SUM('Indirect Costs'!$B18:$G18)</f>
        <v>0</v>
      </c>
      <c r="I18" s="75"/>
    </row>
    <row r="19" spans="1:9">
      <c r="A19" s="75"/>
      <c r="B19" s="80"/>
      <c r="C19" s="80"/>
      <c r="D19" s="80"/>
      <c r="E19" s="80"/>
      <c r="F19" s="80"/>
      <c r="G19" s="80"/>
      <c r="H19" s="81">
        <f>SUM('Indirect Costs'!$B19:$G19)</f>
        <v>0</v>
      </c>
      <c r="I19" s="75"/>
    </row>
    <row r="20" spans="1:9">
      <c r="A20" s="75" t="s">
        <v>35</v>
      </c>
      <c r="B20" s="80" t="s">
        <v>35</v>
      </c>
      <c r="C20" s="80" t="s">
        <v>35</v>
      </c>
      <c r="D20" s="80" t="s">
        <v>35</v>
      </c>
      <c r="E20" s="80" t="s">
        <v>35</v>
      </c>
      <c r="F20" s="80" t="s">
        <v>35</v>
      </c>
      <c r="G20" s="80" t="s">
        <v>35</v>
      </c>
      <c r="H20" s="81">
        <f>SUM('Indirect Costs'!$B20:$G20)</f>
        <v>0</v>
      </c>
      <c r="I20" s="75"/>
    </row>
    <row r="21" spans="1:9">
      <c r="A21" s="75" t="s">
        <v>35</v>
      </c>
      <c r="B21" s="80" t="s">
        <v>35</v>
      </c>
      <c r="C21" s="80" t="s">
        <v>35</v>
      </c>
      <c r="D21" s="80" t="s">
        <v>35</v>
      </c>
      <c r="E21" s="80" t="s">
        <v>35</v>
      </c>
      <c r="F21" s="80" t="s">
        <v>35</v>
      </c>
      <c r="G21" s="80" t="s">
        <v>35</v>
      </c>
      <c r="H21" s="81">
        <f>SUM('Indirect Costs'!$B21:$G21)</f>
        <v>0</v>
      </c>
      <c r="I21" s="75"/>
    </row>
    <row r="22" spans="1:9">
      <c r="A22" s="78" t="s">
        <v>56</v>
      </c>
      <c r="B22" s="79">
        <f>IF(IC_SheetPercent,ROUND(Summary!B15*IC_SheetPercent/100,-2),SUBTOTAL(109,tbIndirectCosts[Year 1
1st Half]))</f>
        <v>0</v>
      </c>
      <c r="C22" s="79">
        <f>IF(IC_SheetPercent,ROUND(Summary!C15*IC_SheetPercent/100,-2),SUBTOTAL(109,tbIndirectCosts[Year 1
2nd Half]))</f>
        <v>0</v>
      </c>
      <c r="D22" s="79">
        <f>IF(IC_SheetPercent,ROUND(Summary!D15*IC_SheetPercent/100,-2),SUBTOTAL(109,tbIndirectCosts[Year 2]))</f>
        <v>0</v>
      </c>
      <c r="E22" s="79">
        <f>IF(IC_SheetPercent,ROUND(Summary!E15*IC_SheetPercent/100,-2),SUBTOTAL(109,tbIndirectCosts[Year 3]))</f>
        <v>0</v>
      </c>
      <c r="F22" s="79">
        <f>IF(IC_SheetPercent,ROUND(Summary!F15*IC_SheetPercent/100,-2),SUBTOTAL(109,tbIndirectCosts[Year 4]))</f>
        <v>0</v>
      </c>
      <c r="G22" s="79">
        <f>IF(IC_SheetPercent,ROUND(Summary!G15*IC_SheetPercent/100,-2),SUBTOTAL(109,tbIndirectCosts[Year 5]))</f>
        <v>0</v>
      </c>
      <c r="H22" s="82">
        <f>SUM('Indirect Costs'!$B22:$G22)</f>
        <v>0</v>
      </c>
      <c r="I22" s="78"/>
    </row>
    <row r="23" spans="1:9">
      <c r="B23" s="6"/>
      <c r="C23" s="6"/>
      <c r="D23" s="6"/>
      <c r="E23" s="6"/>
      <c r="F23" s="6"/>
      <c r="G23" s="181"/>
    </row>
    <row r="24" spans="1:9">
      <c r="A24" s="119" t="s">
        <v>57</v>
      </c>
      <c r="B24" s="120"/>
      <c r="C24" s="121"/>
      <c r="D24" s="122" t="s">
        <v>22</v>
      </c>
      <c r="E24" s="121"/>
      <c r="F24" s="123"/>
      <c r="G24" s="123" t="s">
        <v>58</v>
      </c>
      <c r="H24" s="124">
        <f>IF(Summary!H15 &lt;&gt; 0,tbIndirectCosts[[#Totals],[Total]]/Summary!H15,0)</f>
        <v>0</v>
      </c>
      <c r="I24" s="121"/>
    </row>
    <row r="25" spans="1:9" ht="18.75" customHeight="1"/>
  </sheetData>
  <sheetProtection sheet="1" formatCells="0" formatColumns="0" insertRows="0"/>
  <dataConsolidate/>
  <mergeCells count="2">
    <mergeCell ref="A1:I1"/>
    <mergeCell ref="A2:I2"/>
  </mergeCells>
  <conditionalFormatting sqref="A1:I24">
    <cfRule type="expression" dxfId="27" priority="21">
      <formula>AND(CELL("protect",A1),Check_Locked)</formula>
    </cfRule>
  </conditionalFormatting>
  <conditionalFormatting sqref="H24">
    <cfRule type="cellIs" dxfId="26" priority="1" operator="greaterThanOrEqual">
      <formula>0.1305</formula>
    </cfRule>
  </conditionalFormatting>
  <dataValidations count="1">
    <dataValidation type="decimal" allowBlank="1" showInputMessage="1" showErrorMessage="1" error="Fixed Rate between 1 and 13 - do NOT include % symbol." prompt="Fixed Rate between 1.0 and 13.0; do not include % symbol." sqref="B24" xr:uid="{20D8E2E9-BBC6-4147-A3D9-BBEF7319F732}">
      <formula1>1</formula1>
      <formula2>13</formula2>
    </dataValidation>
  </dataValidations>
  <printOptions horizontalCentered="1"/>
  <pageMargins left="0.3" right="0.3" top="0.3" bottom="0.3" header="0.3" footer="0.3"/>
  <pageSetup paperSize="5" scale="94"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ocalContributions">
    <tabColor theme="6" tint="0.39997558519241921"/>
    <pageSetUpPr fitToPage="1"/>
  </sheetPr>
  <dimension ref="A1:H29"/>
  <sheetViews>
    <sheetView showGridLines="0" zoomScaleNormal="100" workbookViewId="0">
      <selection activeCell="A2" sqref="A2:H2"/>
    </sheetView>
  </sheetViews>
  <sheetFormatPr defaultColWidth="8.7109375" defaultRowHeight="15"/>
  <cols>
    <col min="1" max="1" width="22.140625" style="1" customWidth="1"/>
    <col min="2" max="2" width="18.7109375" style="1" customWidth="1"/>
    <col min="3" max="3" width="10.7109375" style="1" customWidth="1"/>
    <col min="4" max="4" width="16.7109375" style="1" customWidth="1"/>
    <col min="5" max="5" width="10.7109375" style="1" customWidth="1"/>
    <col min="6" max="7" width="11.7109375" style="1" customWidth="1"/>
    <col min="8" max="8" width="30.7109375" style="1" customWidth="1"/>
    <col min="9" max="16384" width="8.7109375" style="1"/>
  </cols>
  <sheetData>
    <row r="1" spans="1:8" ht="15" customHeight="1" thickBot="1">
      <c r="A1" s="263" t="s">
        <v>59</v>
      </c>
      <c r="B1" s="264"/>
      <c r="C1" s="264"/>
      <c r="D1" s="264"/>
      <c r="E1" s="264"/>
      <c r="F1" s="264"/>
      <c r="G1" s="264"/>
      <c r="H1" s="265"/>
    </row>
    <row r="2" spans="1:8" ht="61.5" customHeight="1" thickBot="1">
      <c r="A2" s="266" t="s">
        <v>60</v>
      </c>
      <c r="B2" s="267"/>
      <c r="C2" s="267"/>
      <c r="D2" s="267"/>
      <c r="E2" s="267"/>
      <c r="F2" s="267"/>
      <c r="G2" s="267"/>
      <c r="H2" s="268"/>
    </row>
    <row r="3" spans="1:8" ht="30.6" customHeight="1" thickBot="1">
      <c r="A3" s="86"/>
      <c r="B3" s="269" t="s">
        <v>61</v>
      </c>
      <c r="C3" s="270"/>
      <c r="D3" s="271" t="s">
        <v>62</v>
      </c>
      <c r="E3" s="272"/>
      <c r="F3" s="87" t="s">
        <v>63</v>
      </c>
      <c r="G3" s="269" t="s">
        <v>64</v>
      </c>
      <c r="H3" s="270"/>
    </row>
    <row r="4" spans="1:8" ht="22.5" customHeight="1">
      <c r="A4" s="88" t="s">
        <v>65</v>
      </c>
      <c r="B4" s="115" t="s">
        <v>66</v>
      </c>
      <c r="C4" s="116" t="s">
        <v>67</v>
      </c>
      <c r="D4" s="117" t="s">
        <v>66</v>
      </c>
      <c r="E4" s="116" t="s">
        <v>67</v>
      </c>
      <c r="F4" s="94"/>
      <c r="G4" s="257"/>
      <c r="H4" s="258"/>
    </row>
    <row r="5" spans="1:8" ht="17.100000000000001" customHeight="1">
      <c r="A5" s="89" t="s">
        <v>68</v>
      </c>
      <c r="B5" s="125"/>
      <c r="C5" s="146"/>
      <c r="D5" s="92"/>
      <c r="E5" s="146"/>
      <c r="F5" s="95">
        <f>SUM(B5,D5)</f>
        <v>0</v>
      </c>
      <c r="G5" s="259"/>
      <c r="H5" s="260"/>
    </row>
    <row r="6" spans="1:8" ht="17.100000000000001" customHeight="1">
      <c r="A6" s="90" t="s">
        <v>9</v>
      </c>
      <c r="B6" s="126"/>
      <c r="C6" s="147"/>
      <c r="D6" s="93"/>
      <c r="E6" s="147"/>
      <c r="F6" s="180">
        <f t="shared" ref="F6:F9" si="0">SUM(B6,D6)</f>
        <v>0</v>
      </c>
      <c r="G6" s="259"/>
      <c r="H6" s="260"/>
    </row>
    <row r="7" spans="1:8" ht="17.100000000000001" customHeight="1">
      <c r="A7" s="89" t="s">
        <v>10</v>
      </c>
      <c r="B7" s="125"/>
      <c r="C7" s="146"/>
      <c r="D7" s="92"/>
      <c r="E7" s="146"/>
      <c r="F7" s="95">
        <f t="shared" si="0"/>
        <v>0</v>
      </c>
      <c r="G7" s="259"/>
      <c r="H7" s="260"/>
    </row>
    <row r="8" spans="1:8" ht="17.100000000000001" customHeight="1">
      <c r="A8" s="90" t="s">
        <v>11</v>
      </c>
      <c r="B8" s="126"/>
      <c r="C8" s="147"/>
      <c r="D8" s="93"/>
      <c r="E8" s="147"/>
      <c r="F8" s="180">
        <f t="shared" si="0"/>
        <v>0</v>
      </c>
      <c r="G8" s="259"/>
      <c r="H8" s="260"/>
    </row>
    <row r="9" spans="1:8" ht="17.100000000000001" customHeight="1" thickBot="1">
      <c r="A9" s="111" t="s">
        <v>12</v>
      </c>
      <c r="B9" s="127"/>
      <c r="C9" s="148"/>
      <c r="D9" s="108"/>
      <c r="E9" s="148"/>
      <c r="F9" s="110">
        <f t="shared" si="0"/>
        <v>0</v>
      </c>
      <c r="G9" s="259"/>
      <c r="H9" s="260"/>
    </row>
    <row r="10" spans="1:8" ht="16.5" thickTop="1" thickBot="1">
      <c r="A10" s="112" t="s">
        <v>69</v>
      </c>
      <c r="B10" s="128">
        <f>SUM(B5:B9)</f>
        <v>0</v>
      </c>
      <c r="C10" s="46"/>
      <c r="D10" s="128">
        <f>SUM(D5:D9)</f>
        <v>0</v>
      </c>
      <c r="E10" s="46"/>
      <c r="F10" s="109"/>
      <c r="G10" s="261"/>
      <c r="H10" s="262"/>
    </row>
    <row r="11" spans="1:8" ht="15.75" thickBot="1">
      <c r="A11" s="113" t="s">
        <v>70</v>
      </c>
      <c r="B11" s="128">
        <f>B10+D10</f>
        <v>0</v>
      </c>
    </row>
    <row r="14" spans="1:8">
      <c r="A14" s="96" t="s">
        <v>71</v>
      </c>
    </row>
    <row r="15" spans="1:8" ht="15.75" thickBot="1">
      <c r="A15" s="96"/>
      <c r="B15" s="96"/>
      <c r="C15" s="96"/>
      <c r="D15" s="96"/>
      <c r="E15" s="96"/>
    </row>
    <row r="16" spans="1:8" ht="25.9" customHeight="1">
      <c r="A16" s="97" t="s">
        <v>6</v>
      </c>
      <c r="B16" s="176" t="str">
        <f>B4</f>
        <v>Amount ($)</v>
      </c>
      <c r="C16" s="97" t="str">
        <f>C4</f>
        <v>Currency</v>
      </c>
      <c r="D16" s="253" t="s">
        <v>72</v>
      </c>
      <c r="E16" s="286"/>
      <c r="F16" s="286"/>
      <c r="G16" s="286"/>
      <c r="H16" s="287"/>
    </row>
    <row r="17" spans="1:8">
      <c r="A17" s="173" t="s">
        <v>15</v>
      </c>
      <c r="B17" s="177"/>
      <c r="C17" s="149"/>
      <c r="D17" s="249"/>
      <c r="E17" s="249"/>
      <c r="F17" s="249"/>
      <c r="G17" s="249"/>
      <c r="H17" s="250"/>
    </row>
    <row r="18" spans="1:8">
      <c r="A18" s="173" t="s">
        <v>16</v>
      </c>
      <c r="B18" s="177"/>
      <c r="C18" s="149"/>
      <c r="D18" s="249"/>
      <c r="E18" s="249"/>
      <c r="F18" s="249"/>
      <c r="G18" s="249"/>
      <c r="H18" s="250"/>
    </row>
    <row r="19" spans="1:8">
      <c r="A19" s="173" t="s">
        <v>17</v>
      </c>
      <c r="B19" s="177"/>
      <c r="C19" s="149"/>
      <c r="D19" s="249"/>
      <c r="E19" s="249"/>
      <c r="F19" s="249"/>
      <c r="G19" s="249"/>
      <c r="H19" s="250"/>
    </row>
    <row r="20" spans="1:8">
      <c r="A20" s="174" t="s">
        <v>18</v>
      </c>
      <c r="B20" s="178"/>
      <c r="C20" s="149"/>
      <c r="D20" s="249"/>
      <c r="E20" s="249"/>
      <c r="F20" s="249"/>
      <c r="G20" s="249"/>
      <c r="H20" s="250"/>
    </row>
    <row r="21" spans="1:8">
      <c r="A21" s="174" t="s">
        <v>19</v>
      </c>
      <c r="B21" s="178"/>
      <c r="C21" s="149"/>
      <c r="D21" s="249"/>
      <c r="E21" s="249"/>
      <c r="F21" s="249"/>
      <c r="G21" s="249"/>
      <c r="H21" s="250"/>
    </row>
    <row r="22" spans="1:8">
      <c r="A22" s="173" t="s">
        <v>73</v>
      </c>
      <c r="B22" s="177"/>
      <c r="C22" s="149"/>
      <c r="D22" s="249"/>
      <c r="E22" s="249"/>
      <c r="F22" s="249"/>
      <c r="G22" s="249"/>
      <c r="H22" s="250"/>
    </row>
    <row r="23" spans="1:8">
      <c r="A23" s="182" t="s">
        <v>20</v>
      </c>
      <c r="B23" s="183"/>
      <c r="C23" s="184"/>
      <c r="D23" s="254"/>
      <c r="E23" s="255"/>
      <c r="F23" s="255"/>
      <c r="G23" s="255"/>
      <c r="H23" s="256"/>
    </row>
    <row r="24" spans="1:8" ht="15.75" thickBot="1">
      <c r="A24" s="175" t="s">
        <v>22</v>
      </c>
      <c r="B24" s="179"/>
      <c r="C24" s="150"/>
      <c r="D24" s="251"/>
      <c r="E24" s="251"/>
      <c r="F24" s="251"/>
      <c r="G24" s="251"/>
      <c r="H24" s="252"/>
    </row>
    <row r="25" spans="1:8" ht="15.75" thickBot="1">
      <c r="A25" s="114" t="s">
        <v>74</v>
      </c>
      <c r="B25" s="91">
        <f>SUM(B17:B24)</f>
        <v>0</v>
      </c>
    </row>
    <row r="27" spans="1:8">
      <c r="A27"/>
      <c r="B27"/>
      <c r="C27"/>
      <c r="D27"/>
      <c r="E27"/>
      <c r="F27"/>
      <c r="G27"/>
      <c r="H27"/>
    </row>
    <row r="28" spans="1:8">
      <c r="A28"/>
      <c r="B28"/>
      <c r="C28"/>
      <c r="D28"/>
      <c r="E28"/>
      <c r="F28"/>
      <c r="G28"/>
      <c r="H28"/>
    </row>
    <row r="29" spans="1:8">
      <c r="A29"/>
      <c r="B29"/>
      <c r="C29"/>
      <c r="D29"/>
      <c r="E29"/>
      <c r="F29"/>
      <c r="G29"/>
      <c r="H29"/>
    </row>
  </sheetData>
  <sheetProtection formatCells="0" formatColumns="0" formatRows="0" selectLockedCells="1"/>
  <dataConsolidate/>
  <mergeCells count="15">
    <mergeCell ref="G4:H10"/>
    <mergeCell ref="A1:H1"/>
    <mergeCell ref="A2:H2"/>
    <mergeCell ref="B3:C3"/>
    <mergeCell ref="D3:E3"/>
    <mergeCell ref="G3:H3"/>
    <mergeCell ref="D21:H21"/>
    <mergeCell ref="D22:H22"/>
    <mergeCell ref="D24:H24"/>
    <mergeCell ref="D16:H16"/>
    <mergeCell ref="D17:H17"/>
    <mergeCell ref="D18:H18"/>
    <mergeCell ref="D19:H19"/>
    <mergeCell ref="D20:H20"/>
    <mergeCell ref="D23:H23"/>
  </mergeCells>
  <conditionalFormatting sqref="A1:H22 A23:D23 A24:H25">
    <cfRule type="expression" dxfId="4" priority="6">
      <formula>AND(CELL("protect",A1),Check_Locked)</formula>
    </cfRule>
  </conditionalFormatting>
  <pageMargins left="0.3" right="0.3" top="0.3" bottom="0.3" header="0.3" footer="0.3"/>
  <pageSetup paperSize="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DRC Spreadsheet" ma:contentTypeID="0x01010004CBDDF529E62D4BBD808D856F48BBCA00EE3C5D5D129CF0429006AC6E0FE769C9" ma:contentTypeVersion="38" ma:contentTypeDescription="Blank MS Excel spreadsheet" ma:contentTypeScope="" ma:versionID="2787eb2b588d3fd148ed90687c0405e6">
  <xsd:schema xmlns:xsd="http://www.w3.org/2001/XMLSchema" xmlns:xs="http://www.w3.org/2001/XMLSchema" xmlns:p="http://schemas.microsoft.com/office/2006/metadata/properties" xmlns:ns2="cd81ce1d-f4dd-4887-a213-cbff3a8baecf" targetNamespace="http://schemas.microsoft.com/office/2006/metadata/properties" ma:root="true" ma:fieldsID="890a7afe2dcac35191329929c1e1061b" ns2:_="">
    <xsd:import namespace="cd81ce1d-f4dd-4887-a213-cbff3a8baecf"/>
    <xsd:element name="properties">
      <xsd:complexType>
        <xsd:sequence>
          <xsd:element name="documentManagement">
            <xsd:complexType>
              <xsd:all>
                <xsd:element ref="ns2:_dlc_DocId" minOccurs="0"/>
                <xsd:element ref="ns2:_dlc_DocIdUrl" minOccurs="0"/>
                <xsd:element ref="ns2:_dlc_DocIdPersistId" minOccurs="0"/>
                <xsd:element ref="ns2:TaxKeywordTaxHTField" minOccurs="0"/>
                <xsd:element ref="ns2:TaxCatchAllLabel" minOccurs="0"/>
                <xsd:element ref="ns2:TaxCatchAll" minOccurs="0"/>
                <xsd:element ref="ns2:Activity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81ce1d-f4dd-4887-a213-cbff3a8baec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TaxKeywordTaxHTField" ma:index="12" nillable="true" ma:taxonomy="true" ma:internalName="TaxKeywordTaxHTField" ma:taxonomyFieldName="TaxKeyword" ma:displayName="Enterprise Keywords" ma:readOnly="false" ma:fieldId="{23f27201-bee3-471e-b2e7-b64fd8b7ca38}" ma:taxonomyMulti="true" ma:sspId="05d38cd3-606d-4b49-b83a-61340fd14452" ma:termSetId="00000000-0000-0000-0000-000000000000" ma:anchorId="00000000-0000-0000-0000-000000000000" ma:open="true" ma:isKeyword="true">
      <xsd:complexType>
        <xsd:sequence>
          <xsd:element ref="pc:Terms" minOccurs="0" maxOccurs="1"/>
        </xsd:sequence>
      </xsd:complexType>
    </xsd:element>
    <xsd:element name="TaxCatchAllLabel" ma:index="13" nillable="true" ma:displayName="Taxonomy Catch All Column1" ma:hidden="true" ma:list="{4002b421-c7b4-468f-aff1-b4de9c201048}" ma:internalName="TaxCatchAllLabel" ma:readOnly="true" ma:showField="CatchAllDataLabel" ma:web="cd81ce1d-f4dd-4887-a213-cbff3a8baecf">
      <xsd:complexType>
        <xsd:complexContent>
          <xsd:extension base="dms:MultiChoiceLookup">
            <xsd:sequence>
              <xsd:element name="Value" type="dms:Lookup" maxOccurs="unbounded" minOccurs="0" nillable="true"/>
            </xsd:sequence>
          </xsd:extension>
        </xsd:complexContent>
      </xsd:complexType>
    </xsd:element>
    <xsd:element name="TaxCatchAll" ma:index="14" nillable="true" ma:displayName="Taxonomy Catch All Column" ma:hidden="true" ma:list="{4002b421-c7b4-468f-aff1-b4de9c201048}" ma:internalName="TaxCatchAll" ma:readOnly="false" ma:showField="CatchAllData" ma:web="cd81ce1d-f4dd-4887-a213-cbff3a8baecf">
      <xsd:complexType>
        <xsd:complexContent>
          <xsd:extension base="dms:MultiChoiceLookup">
            <xsd:sequence>
              <xsd:element name="Value" type="dms:Lookup" maxOccurs="unbounded" minOccurs="0" nillable="true"/>
            </xsd:sequence>
          </xsd:extension>
        </xsd:complexContent>
      </xsd:complexType>
    </xsd:element>
    <xsd:element name="ActivityTaxHTField0" ma:index="16" nillable="true" ma:taxonomy="true" ma:internalName="ActivityTaxHTField0" ma:taxonomyFieldName="Activity" ma:displayName="Activity" ma:readOnly="false" ma:fieldId="{d9b2ac47-fe2b-4d22-be0e-a32c301f7280}" ma:sspId="05d38cd3-606d-4b49-b83a-61340fd14452" ma:termSetId="443b521e-e17d-4fb6-af02-88cf3ec8d6cc"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cd81ce1d-f4dd-4887-a213-cbff3a8baecf">4FS3Y3TYP6PW-1175827790-238</_dlc_DocId>
    <TaxCatchAll xmlns="cd81ce1d-f4dd-4887-a213-cbff3a8baecf">
      <Value>3</Value>
    </TaxCatchAll>
    <TaxKeywordTaxHTField xmlns="cd81ce1d-f4dd-4887-a213-cbff3a8baecf">
      <Terms xmlns="http://schemas.microsoft.com/office/infopath/2007/PartnerControls"/>
    </TaxKeywordTaxHTField>
    <ActivityTaxHTField0 xmlns="cd81ce1d-f4dd-4887-a213-cbff3a8baecf">
      <Terms xmlns="http://schemas.microsoft.com/office/infopath/2007/PartnerControls">
        <TermInfo xmlns="http://schemas.microsoft.com/office/infopath/2007/PartnerControls">
          <TermName xmlns="http://schemas.microsoft.com/office/infopath/2007/PartnerControls">Forms Management</TermName>
          <TermId xmlns="http://schemas.microsoft.com/office/infopath/2007/PartnerControls">adda760c-502a-47cd-8be0-6ee0871d74b6</TermId>
        </TermInfo>
      </Terms>
    </ActivityTaxHTField0>
    <_dlc_DocIdPersistId xmlns="cd81ce1d-f4dd-4887-a213-cbff3a8baecf" xsi:nil="true"/>
    <_dlc_DocIdUrl xmlns="cd81ce1d-f4dd-4887-a213-cbff3a8baecf">
      <Url>https://oidrc.sharepoint.com/sites/int-grp-fwwg/_layouts/15/DocIdRedir.aspx?ID=4FS3Y3TYP6PW-1175827790-238</Url>
      <Description>4FS3Y3TYP6PW-1175827790-238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customXsn xmlns="http://schemas.microsoft.com/office/2006/metadata/customXsn">
  <xsnLocation/>
  <cached>True</cached>
  <openByDefault>False</openByDefault>
  <xsnScope/>
</customXsn>
</file>

<file path=customXml/itemProps1.xml><?xml version="1.0" encoding="utf-8"?>
<ds:datastoreItem xmlns:ds="http://schemas.openxmlformats.org/officeDocument/2006/customXml" ds:itemID="{A4668B82-1344-4E82-BC87-92B8CFDE5211}"/>
</file>

<file path=customXml/itemProps2.xml><?xml version="1.0" encoding="utf-8"?>
<ds:datastoreItem xmlns:ds="http://schemas.openxmlformats.org/officeDocument/2006/customXml" ds:itemID="{876C29C1-1FE6-4C7E-9C30-687090A280D4}"/>
</file>

<file path=customXml/itemProps3.xml><?xml version="1.0" encoding="utf-8"?>
<ds:datastoreItem xmlns:ds="http://schemas.openxmlformats.org/officeDocument/2006/customXml" ds:itemID="{E4ABA2B1-8EC7-4B40-800A-6D3A57BF673A}"/>
</file>

<file path=customXml/itemProps4.xml><?xml version="1.0" encoding="utf-8"?>
<ds:datastoreItem xmlns:ds="http://schemas.openxmlformats.org/officeDocument/2006/customXml" ds:itemID="{71E28EA2-A75B-4A88-9DDD-8087781EDC12}"/>
</file>

<file path=customXml/itemProps5.xml><?xml version="1.0" encoding="utf-8"?>
<ds:datastoreItem xmlns:ds="http://schemas.openxmlformats.org/officeDocument/2006/customXml" ds:itemID="{CAD566FC-E117-4CF2-ADE3-4D805CC1E96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Leonor Moreno Calderon</dc:creator>
  <cp:keywords/>
  <dc:description/>
  <cp:lastModifiedBy/>
  <cp:revision/>
  <dcterms:created xsi:type="dcterms:W3CDTF">2021-06-07T19:19:56Z</dcterms:created>
  <dcterms:modified xsi:type="dcterms:W3CDTF">2025-08-27T05:22:38Z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4105</vt:lpwstr>
  </property>
  <property fmtid="{D5CDD505-2E9C-101B-9397-08002B2CF9AE}" pid="3" name="TaxKeyword">
    <vt:lpwstr/>
  </property>
  <property fmtid="{D5CDD505-2E9C-101B-9397-08002B2CF9AE}" pid="4" name="Activity">
    <vt:lpwstr>3;#Forms Management|adda760c-502a-47cd-8be0-6ee0871d74b6</vt:lpwstr>
  </property>
  <property fmtid="{D5CDD505-2E9C-101B-9397-08002B2CF9AE}" pid="5" name="ContentTypeId">
    <vt:lpwstr>0x01010004CBDDF529E62D4BBD808D856F48BBCA00EE3C5D5D129CF0429006AC6E0FE769C9</vt:lpwstr>
  </property>
  <property fmtid="{D5CDD505-2E9C-101B-9397-08002B2CF9AE}" pid="6" name="_dlc_DocIdItemGuid">
    <vt:lpwstr>b97116b8-aa34-4d78-a9d2-0b6997fb04d2</vt:lpwstr>
  </property>
  <property fmtid="{D5CDD505-2E9C-101B-9397-08002B2CF9AE}" pid="7" name="Responsible Unit">
    <vt:lpwstr>99;#Grant Administration Division|e579acba-f579-40a9-b203-c5994a6f045b</vt:lpwstr>
  </property>
</Properties>
</file>